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5125" windowHeight="12180"/>
  </bookViews>
  <sheets>
    <sheet name="NOTA" sheetId="3" r:id="rId1"/>
    <sheet name="Cobertura" sheetId="22" state="hidden" r:id="rId2"/>
    <sheet name="Planilhão indicadores pactuação" sheetId="1" state="hidden" r:id="rId3"/>
    <sheet name="Previne_" sheetId="23" state="hidden" r:id="rId4"/>
    <sheet name="PIAPS" sheetId="11" state="hidden" r:id="rId5"/>
    <sheet name="PIM" sheetId="13" state="hidden" r:id="rId6"/>
    <sheet name="eAPP" sheetId="15" state="hidden" r:id="rId7"/>
    <sheet name="equidades" sheetId="16" state="hidden" r:id="rId8"/>
    <sheet name="RBC" sheetId="17" state="hidden" r:id="rId9"/>
  </sheets>
  <definedNames>
    <definedName name="_xlnm._FilterDatabase" localSheetId="4" hidden="1">PIAPS!$A$1:$Q$1</definedName>
    <definedName name="_xlnm._FilterDatabase" localSheetId="2" hidden="1">'Planilhão indicadores pactuação'!$A$1:$G$498</definedName>
    <definedName name="_xlnm._FilterDatabase" localSheetId="3" hidden="1">Previne_!$A$13:$J$13</definedName>
    <definedName name="_xlnm._FilterDatabase" localSheetId="8" hidden="1">RBC!$A$2:$I$2</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3"/>
  <c r="B7" l="1"/>
  <c r="B9"/>
  <c r="B28"/>
  <c r="H35"/>
  <c r="B38"/>
  <c r="B37"/>
  <c r="B36"/>
  <c r="B35"/>
  <c r="H29"/>
  <c r="H28"/>
  <c r="H27"/>
  <c r="B32"/>
  <c r="B31"/>
  <c r="B30"/>
  <c r="B29"/>
  <c r="B27"/>
  <c r="H23"/>
  <c r="B24"/>
  <c r="B23"/>
  <c r="H20"/>
  <c r="H19"/>
  <c r="H18"/>
  <c r="H17"/>
  <c r="H15"/>
  <c r="B20"/>
  <c r="B18"/>
  <c r="B15"/>
  <c r="C15" s="1"/>
  <c r="B12"/>
  <c r="B11"/>
  <c r="H11"/>
  <c r="B10"/>
  <c r="B8"/>
  <c r="B5"/>
  <c r="B4"/>
  <c r="B3"/>
  <c r="G15" l="1"/>
  <c r="F15"/>
  <c r="G29" l="1"/>
  <c r="F29"/>
  <c r="D15"/>
  <c r="D18"/>
  <c r="C18"/>
  <c r="D20"/>
  <c r="C20"/>
  <c r="D19"/>
  <c r="C19"/>
  <c r="D36"/>
  <c r="C36"/>
  <c r="D38"/>
  <c r="C38"/>
  <c r="D28"/>
  <c r="C28"/>
  <c r="D32"/>
  <c r="C32"/>
  <c r="D29"/>
  <c r="C29"/>
  <c r="G28" l="1"/>
  <c r="F28"/>
  <c r="G27"/>
  <c r="F27"/>
  <c r="G20"/>
  <c r="F20"/>
  <c r="G16"/>
  <c r="F16"/>
  <c r="G23"/>
  <c r="F23"/>
  <c r="G35"/>
  <c r="F35"/>
  <c r="D23"/>
  <c r="C23"/>
  <c r="D35"/>
  <c r="C35"/>
  <c r="D30"/>
  <c r="C30"/>
  <c r="D37"/>
  <c r="C37"/>
</calcChain>
</file>

<file path=xl/sharedStrings.xml><?xml version="1.0" encoding="utf-8"?>
<sst xmlns="http://schemas.openxmlformats.org/spreadsheetml/2006/main" count="10512" uniqueCount="1845">
  <si>
    <t>Aceguá</t>
  </si>
  <si>
    <t>Digite o nome do município acima ↑</t>
  </si>
  <si>
    <r>
      <t>População</t>
    </r>
    <r>
      <rPr>
        <sz val="9"/>
        <rFont val="Calibri"/>
        <family val="2"/>
      </rPr>
      <t xml:space="preserve"> 
(IBGE 2022)</t>
    </r>
  </si>
  <si>
    <t>Região de Saúde</t>
  </si>
  <si>
    <t>Coordenadoria Regional de Saúde</t>
  </si>
  <si>
    <r>
      <t xml:space="preserve">Capacidade instalada Atenção Primária a Saúde </t>
    </r>
    <r>
      <rPr>
        <b/>
        <sz val="10"/>
        <rFont val="Calibri"/>
        <family val="2"/>
      </rPr>
      <t>(Recurso PIAPS)</t>
    </r>
  </si>
  <si>
    <r>
      <t xml:space="preserve">Cobertura de APS </t>
    </r>
    <r>
      <rPr>
        <u/>
        <sz val="8"/>
        <color theme="10"/>
        <rFont val="Calibri"/>
        <family val="2"/>
      </rPr>
      <t xml:space="preserve">
(e-gestor junho 2023)</t>
    </r>
  </si>
  <si>
    <r>
      <t>Equipes de Atenção Primária Prisional</t>
    </r>
    <r>
      <rPr>
        <u/>
        <sz val="8"/>
        <color theme="10"/>
        <rFont val="Calibri"/>
        <family val="2"/>
      </rPr>
      <t xml:space="preserve">
(PIAPS 1º semestre 2023)</t>
    </r>
  </si>
  <si>
    <r>
      <t>nº comunidades quilombolas</t>
    </r>
    <r>
      <rPr>
        <u/>
        <sz val="8"/>
        <color theme="10"/>
        <rFont val="Calibri"/>
        <family val="2"/>
      </rPr>
      <t xml:space="preserve">
(PIAPS 1º semestre 2023)</t>
    </r>
  </si>
  <si>
    <r>
      <t>nº indígenas</t>
    </r>
    <r>
      <rPr>
        <u/>
        <sz val="8"/>
        <color theme="10"/>
        <rFont val="Calibri"/>
        <family val="2"/>
      </rPr>
      <t xml:space="preserve">
(PIAPS 1º semestre 2023)</t>
    </r>
  </si>
  <si>
    <r>
      <t>PIM - Número de indivíduos atendidos</t>
    </r>
    <r>
      <rPr>
        <u/>
        <sz val="8"/>
        <color theme="10"/>
        <rFont val="Calibri"/>
        <family val="2"/>
      </rPr>
      <t xml:space="preserve">
(PIAPS - julho 2023)</t>
    </r>
  </si>
  <si>
    <t>PIM -  % de alcance de meta</t>
  </si>
  <si>
    <r>
      <t>Rede Bem Cuidar - Situação</t>
    </r>
    <r>
      <rPr>
        <u/>
        <sz val="8"/>
        <color theme="10"/>
        <rFont val="Calibri"/>
        <family val="2"/>
      </rPr>
      <t xml:space="preserve">
(3º Ciclo)</t>
    </r>
  </si>
  <si>
    <t>Materno-Paterno-Infantil</t>
  </si>
  <si>
    <r>
      <t xml:space="preserve">Indicadores de Processo
</t>
    </r>
    <r>
      <rPr>
        <sz val="8"/>
        <rFont val="Calibri"/>
        <family val="2"/>
      </rPr>
      <t>(Material de Referência)</t>
    </r>
  </si>
  <si>
    <r>
      <t>Resultado</t>
    </r>
    <r>
      <rPr>
        <sz val="8"/>
        <rFont val="Calibri"/>
        <family val="2"/>
      </rPr>
      <t xml:space="preserve">
(onde consultar)</t>
    </r>
  </si>
  <si>
    <r>
      <t xml:space="preserve">Indicadores de Resultado
</t>
    </r>
    <r>
      <rPr>
        <sz val="8"/>
        <rFont val="Calibri"/>
        <family val="2"/>
      </rPr>
      <t>(Material de Referência)</t>
    </r>
  </si>
  <si>
    <r>
      <t xml:space="preserve">Resultado
</t>
    </r>
    <r>
      <rPr>
        <sz val="8"/>
        <rFont val="Calibri"/>
        <family val="2"/>
      </rPr>
      <t>(onde consultar)</t>
    </r>
  </si>
  <si>
    <r>
      <t>Proporção de gestantes com pelo menos 6 (seis) consultas pré-natal realizadas, sendo a 1ª (primeira) até a 12ª (décima segunda) semana de gestação</t>
    </r>
    <r>
      <rPr>
        <u/>
        <sz val="8"/>
        <color theme="10"/>
        <rFont val="Calibri"/>
        <family val="2"/>
      </rPr>
      <t xml:space="preserve">
(Previne - Meta ≥45% - 2023 1ºQ)</t>
    </r>
  </si>
  <si>
    <r>
      <t xml:space="preserve">Ind 1 - Taxa de mortalidade infantil
</t>
    </r>
    <r>
      <rPr>
        <u/>
        <sz val="8"/>
        <color theme="10"/>
        <rFont val="Calibri"/>
        <family val="2"/>
      </rPr>
      <t>(Meta 9,70)
Resultado 2021</t>
    </r>
  </si>
  <si>
    <t>Razão de mortalidade materna
(Meta 53,16)</t>
  </si>
  <si>
    <r>
      <t xml:space="preserve">Ind 4 - Razão de mortalidade materna
</t>
    </r>
    <r>
      <rPr>
        <u/>
        <sz val="8"/>
        <color theme="10"/>
        <rFont val="Calibri"/>
        <family val="2"/>
      </rPr>
      <t>Resultado 2021</t>
    </r>
  </si>
  <si>
    <r>
      <t>Proporção de gestantes com realização de exames para sífilis e HIV</t>
    </r>
    <r>
      <rPr>
        <u/>
        <sz val="8"/>
        <color theme="10"/>
        <rFont val="Calibri"/>
        <family val="2"/>
      </rPr>
      <t xml:space="preserve">
(Previne - Meta ≥60% - 2023 1ºQ)</t>
    </r>
  </si>
  <si>
    <r>
      <t>Ind 6 - Número de casos novos de AIDS em menores de 5 anos de idade</t>
    </r>
    <r>
      <rPr>
        <u/>
        <sz val="8"/>
        <color theme="10"/>
        <rFont val="Calibri"/>
        <family val="2"/>
      </rPr>
      <t xml:space="preserve">
(Meta 9,70)
Resultado 2022</t>
    </r>
  </si>
  <si>
    <r>
      <t>Percentual de gestantes com prescrição de tratamento para sífilis conforme a classificação clínica</t>
    </r>
    <r>
      <rPr>
        <u/>
        <sz val="8"/>
        <color theme="10"/>
        <rFont val="Calibri"/>
        <family val="2"/>
      </rPr>
      <t xml:space="preserve">
(PIAPS - Meta 80%)</t>
    </r>
  </si>
  <si>
    <r>
      <t>Ind 2 - Número de casos novos de sífilis congênita em menores de 1 ano de idade</t>
    </r>
    <r>
      <rPr>
        <u/>
        <sz val="8"/>
        <color theme="10"/>
        <rFont val="Calibri"/>
        <family val="2"/>
      </rPr>
      <t xml:space="preserve">
Resultado 2022</t>
    </r>
  </si>
  <si>
    <r>
      <t>Proporção de gestantes com atendimento odontológico realizado</t>
    </r>
    <r>
      <rPr>
        <u/>
        <sz val="8"/>
        <color theme="10"/>
        <rFont val="Calibri"/>
        <family val="2"/>
      </rPr>
      <t xml:space="preserve">
(Previne - Meta ≥60% - 2023 1ºQ)</t>
    </r>
  </si>
  <si>
    <r>
      <t xml:space="preserve">Ind 10 - Proporção de gravidez na adolescência (10-19 anos)
</t>
    </r>
    <r>
      <rPr>
        <b/>
        <sz val="9"/>
        <rFont val="Calibri"/>
        <family val="2"/>
      </rPr>
      <t>(Meta 9,36%)</t>
    </r>
    <r>
      <rPr>
        <b/>
        <sz val="12"/>
        <rFont val="Calibri"/>
        <family val="2"/>
      </rPr>
      <t xml:space="preserve">
</t>
    </r>
    <r>
      <rPr>
        <sz val="9"/>
        <rFont val="Calibri"/>
        <family val="2"/>
      </rPr>
      <t>Resultado 2022</t>
    </r>
  </si>
  <si>
    <t>Rede Atenção Psicossocial</t>
  </si>
  <si>
    <r>
      <t xml:space="preserve">Ind 11 - Ações de matriciamento sistemático realizadas por CAPS com equipes de Atenção Básica
</t>
    </r>
    <r>
      <rPr>
        <b/>
        <sz val="9"/>
        <rFont val="Calibri"/>
        <family val="2"/>
      </rPr>
      <t>(Meta 49,5%)</t>
    </r>
  </si>
  <si>
    <r>
      <t xml:space="preserve">Ind 12 - Índice de internações por TMC
</t>
    </r>
    <r>
      <rPr>
        <b/>
        <sz val="9"/>
        <rFont val="Calibri"/>
        <family val="2"/>
      </rPr>
      <t>(Meta 323,12)</t>
    </r>
  </si>
  <si>
    <r>
      <t>Percentual de equipes da Atenção Primária à Saúde (INE) que realizaram pelo menos 4 (quatro) atendimentos em grupo relativos ao tema da saúde mental</t>
    </r>
    <r>
      <rPr>
        <u/>
        <sz val="8"/>
        <color theme="10"/>
        <rFont val="Calibri"/>
        <family val="2"/>
      </rPr>
      <t xml:space="preserve">
(PIAPS - Meta de 10 a 50% das equipes)</t>
    </r>
  </si>
  <si>
    <t>Fatores de Proteção</t>
  </si>
  <si>
    <r>
      <t>Equipes da Atenção Primária à Saúde (INE) que realizaram pelo menos 1 (uma) atividade com o tema alimentação saudável</t>
    </r>
    <r>
      <rPr>
        <u/>
        <sz val="8"/>
        <color theme="10"/>
        <rFont val="Calibri"/>
        <family val="2"/>
      </rPr>
      <t xml:space="preserve">
(PIAPS - Meta 50 a 75% das equipes)</t>
    </r>
  </si>
  <si>
    <t>Ind 14 - Percentual de prevalência de excesso de peso
(Meta 72,84)</t>
  </si>
  <si>
    <r>
      <t>Proporção de pessoas com hipertensão, com consulta e pressão arterial aferida no semestre</t>
    </r>
    <r>
      <rPr>
        <u/>
        <sz val="8"/>
        <color theme="10"/>
        <rFont val="Calibri"/>
        <family val="2"/>
      </rPr>
      <t xml:space="preserve">
(Previne - Meta ≥50%)</t>
    </r>
  </si>
  <si>
    <r>
      <t xml:space="preserve">Ind 8 - Cobertura vacinal da vacina tríplice viral, primeira dose, para crianças de 01 ano de idade
</t>
    </r>
    <r>
      <rPr>
        <b/>
        <sz val="9"/>
        <rFont val="Calibri"/>
        <family val="2"/>
      </rPr>
      <t>(Meta 95%)</t>
    </r>
  </si>
  <si>
    <r>
      <t>Proporção de pessoas com diabetes, com consulta e hemoglobina glicada solicitada no semestre</t>
    </r>
    <r>
      <rPr>
        <u/>
        <sz val="8"/>
        <color theme="10"/>
        <rFont val="Calibri"/>
        <family val="2"/>
      </rPr>
      <t xml:space="preserve">
(Previne - Meta ≥50%)</t>
    </r>
  </si>
  <si>
    <r>
      <t>Proporção de crianças de 1 (um) ano de idade vacinadas na APS contra Difteria, Tétano, Coqueluche, Hepatite B, infecções causadas por haemophilus influenzae tipo b e Poliomielite inativada</t>
    </r>
    <r>
      <rPr>
        <u/>
        <sz val="8"/>
        <color theme="10"/>
        <rFont val="Calibri"/>
        <family val="2"/>
      </rPr>
      <t xml:space="preserve">
(Previne - Meta ≥95%)</t>
    </r>
  </si>
  <si>
    <r>
      <t xml:space="preserve">Ind 15 - Cobertura de acompanhamento do Programa Bolsa Família
</t>
    </r>
    <r>
      <rPr>
        <b/>
        <sz val="9"/>
        <rFont val="Calibri"/>
        <family val="2"/>
      </rPr>
      <t>(Meta 77,40%)</t>
    </r>
  </si>
  <si>
    <t>PICS na Atenção Primaria à Saúde</t>
  </si>
  <si>
    <r>
      <t xml:space="preserve">Ind 13 - Percentual de idosos c/ AMPI
</t>
    </r>
    <r>
      <rPr>
        <b/>
        <sz val="9"/>
        <rFont val="Calibri"/>
        <family val="2"/>
      </rPr>
      <t>(Meta 7%)</t>
    </r>
  </si>
  <si>
    <t>Vigilância em Saúde</t>
  </si>
  <si>
    <r>
      <t xml:space="preserve">Ind 3 - Testagem para HIV nos casos novos de tuberculose notificados no SINAN
</t>
    </r>
    <r>
      <rPr>
        <b/>
        <sz val="9"/>
        <rFont val="Calibri"/>
        <family val="2"/>
      </rPr>
      <t>(Meta 85%)</t>
    </r>
  </si>
  <si>
    <r>
      <t xml:space="preserve">Ind 5 - Coeficiente bruto de mortalidade por Aids (x100.000)
</t>
    </r>
    <r>
      <rPr>
        <u/>
        <sz val="8"/>
        <color theme="10"/>
        <rFont val="Calibri"/>
        <family val="2"/>
      </rPr>
      <t>(Meta 8,72)
Resultado 2021</t>
    </r>
  </si>
  <si>
    <r>
      <t>Percentual de realização de tratamento diretamente observado para tuberculose</t>
    </r>
    <r>
      <rPr>
        <u/>
        <sz val="8"/>
        <color theme="10"/>
        <rFont val="Calibri"/>
        <family val="2"/>
      </rPr>
      <t xml:space="preserve">
(PIAPS - Meta 30%)</t>
    </r>
  </si>
  <si>
    <r>
      <t xml:space="preserve">Ind 7 - Razão de exames de mamografia de rastreamento realizados em mulheres de 50 a 69 e população da mesma faixa etária
</t>
    </r>
    <r>
      <rPr>
        <b/>
        <sz val="9"/>
        <rFont val="Calibri"/>
        <family val="2"/>
      </rPr>
      <t>(Meta 0,28)</t>
    </r>
  </si>
  <si>
    <r>
      <t>Proporção de mulheres com coleta de citopatológico na APS</t>
    </r>
    <r>
      <rPr>
        <u/>
        <sz val="8"/>
        <color theme="10"/>
        <rFont val="Calibri"/>
        <family val="2"/>
      </rPr>
      <t xml:space="preserve">
(Previne - Meta ≥40%  - 2023 1ºQ)</t>
    </r>
  </si>
  <si>
    <t>*Indicadores sem fonte compõe a Pactuação dos Indicadores da SES RS com os municípios. Os resultados correspondem à 2022 (exceto mortalidade, 2021) e metas correspondem à 2023.</t>
  </si>
  <si>
    <t>ACESSE AQUI A PAS DO MUNICÍPIO</t>
  </si>
  <si>
    <t>IBGE</t>
  </si>
  <si>
    <t>Nome Município</t>
  </si>
  <si>
    <t>População IBGE 2022</t>
  </si>
  <si>
    <t>CRS</t>
  </si>
  <si>
    <t>Região</t>
  </si>
  <si>
    <t>Cobertura APS
(e-gestor junho 2023)</t>
  </si>
  <si>
    <t>Água Santa</t>
  </si>
  <si>
    <t>Agudo</t>
  </si>
  <si>
    <t>80.39%</t>
  </si>
  <si>
    <t>Ajuricaba</t>
  </si>
  <si>
    <t>Alecrim</t>
  </si>
  <si>
    <t>Alegrete</t>
  </si>
  <si>
    <t>88.17%</t>
  </si>
  <si>
    <t>Alegria</t>
  </si>
  <si>
    <t>Almirante Tamandaré do Sul</t>
  </si>
  <si>
    <t>Alpestre</t>
  </si>
  <si>
    <t>Alto Alegre</t>
  </si>
  <si>
    <t>Alto Feliz</t>
  </si>
  <si>
    <t>Alvorada</t>
  </si>
  <si>
    <t>80.9%</t>
  </si>
  <si>
    <t>Amaral Ferrador</t>
  </si>
  <si>
    <t>65.4%</t>
  </si>
  <si>
    <t>Ametista do Sul</t>
  </si>
  <si>
    <t>André da Rocha</t>
  </si>
  <si>
    <t>Anta Gorda</t>
  </si>
  <si>
    <t>Antônio Prado</t>
  </si>
  <si>
    <t>Arambaré</t>
  </si>
  <si>
    <t>63.71%</t>
  </si>
  <si>
    <t>Araricá</t>
  </si>
  <si>
    <t>Aratiba</t>
  </si>
  <si>
    <t>Arroio do Meio</t>
  </si>
  <si>
    <t>Arroio do Padre</t>
  </si>
  <si>
    <t>Arroio do Sal</t>
  </si>
  <si>
    <t>Arroio do Tigre</t>
  </si>
  <si>
    <t>94.58%</t>
  </si>
  <si>
    <t>Arroio dos Ratos</t>
  </si>
  <si>
    <t>99.1%</t>
  </si>
  <si>
    <t>Arroio Grande</t>
  </si>
  <si>
    <t>80.36%</t>
  </si>
  <si>
    <t>Arvorezinha</t>
  </si>
  <si>
    <t>Augusto Pestana</t>
  </si>
  <si>
    <t>Áurea</t>
  </si>
  <si>
    <t>Bagé</t>
  </si>
  <si>
    <t>70.21%</t>
  </si>
  <si>
    <t>Balneário Pinhal</t>
  </si>
  <si>
    <t>76.16%</t>
  </si>
  <si>
    <t>Barão</t>
  </si>
  <si>
    <t>Barão de Cotegipe</t>
  </si>
  <si>
    <t>Barão do Triunfo</t>
  </si>
  <si>
    <t>27.36%</t>
  </si>
  <si>
    <t>Barra do Guarita</t>
  </si>
  <si>
    <t>Barra do Quaraí</t>
  </si>
  <si>
    <t>92.21%</t>
  </si>
  <si>
    <t>Barra do Ribeiro</t>
  </si>
  <si>
    <t>86.3%</t>
  </si>
  <si>
    <t>Barra do Rio Azul</t>
  </si>
  <si>
    <t>Barra Funda</t>
  </si>
  <si>
    <t>Barracão</t>
  </si>
  <si>
    <t>99.56%</t>
  </si>
  <si>
    <t>Barros Cassal</t>
  </si>
  <si>
    <t>91.06%</t>
  </si>
  <si>
    <t>Benjamin Constant do Sul</t>
  </si>
  <si>
    <t>92.51%</t>
  </si>
  <si>
    <t>Bento Gonçalves</t>
  </si>
  <si>
    <t>79.02%</t>
  </si>
  <si>
    <t>Boa Vista das Missões</t>
  </si>
  <si>
    <t>Boa Vista do Buricá</t>
  </si>
  <si>
    <t>Boa Vista do Cadeado</t>
  </si>
  <si>
    <t>Boa Vista do Incra</t>
  </si>
  <si>
    <t>Boa Vista do Sul</t>
  </si>
  <si>
    <t>Bom Jesus</t>
  </si>
  <si>
    <t>Bom Princípio</t>
  </si>
  <si>
    <t>Bom Progresso</t>
  </si>
  <si>
    <t>Bom Retiro do Sul</t>
  </si>
  <si>
    <t>91.92%</t>
  </si>
  <si>
    <t>Boqueirão do Leão</t>
  </si>
  <si>
    <t>92.39%</t>
  </si>
  <si>
    <t>Bossoroca</t>
  </si>
  <si>
    <t>Bozano</t>
  </si>
  <si>
    <t>Braga</t>
  </si>
  <si>
    <t>Brochier</t>
  </si>
  <si>
    <t>Butiá</t>
  </si>
  <si>
    <t>87.99%</t>
  </si>
  <si>
    <t>Caçapava do Sul</t>
  </si>
  <si>
    <t>64.82%</t>
  </si>
  <si>
    <t>Cacequi</t>
  </si>
  <si>
    <t>Cachoeira do Sul</t>
  </si>
  <si>
    <t>86.37%</t>
  </si>
  <si>
    <t>Cachoeirinha</t>
  </si>
  <si>
    <t>46.98%</t>
  </si>
  <si>
    <t>Cacique Doble</t>
  </si>
  <si>
    <t>87.7%</t>
  </si>
  <si>
    <t>Caibaté</t>
  </si>
  <si>
    <t>Caiçara</t>
  </si>
  <si>
    <t>Camaquã</t>
  </si>
  <si>
    <t>81.21%</t>
  </si>
  <si>
    <t>Camargo</t>
  </si>
  <si>
    <t>Cambará do Sul</t>
  </si>
  <si>
    <t>76.37%</t>
  </si>
  <si>
    <t>Campestre da Serra</t>
  </si>
  <si>
    <t>Campina das Missões</t>
  </si>
  <si>
    <t>Campinas do Sul</t>
  </si>
  <si>
    <t>Campo Bom</t>
  </si>
  <si>
    <t>85.29%</t>
  </si>
  <si>
    <t>Campo Novo</t>
  </si>
  <si>
    <t>Campos Borges</t>
  </si>
  <si>
    <t>Candelária</t>
  </si>
  <si>
    <t>90.98%</t>
  </si>
  <si>
    <t>Cândido Godói</t>
  </si>
  <si>
    <t>Candiota</t>
  </si>
  <si>
    <t>73.73%</t>
  </si>
  <si>
    <t>Canela</t>
  </si>
  <si>
    <t>83.15%</t>
  </si>
  <si>
    <t>Canguçu</t>
  </si>
  <si>
    <t>48.09%</t>
  </si>
  <si>
    <t>Canoas</t>
  </si>
  <si>
    <t>76.19%</t>
  </si>
  <si>
    <t>Canudos do Vale</t>
  </si>
  <si>
    <t>Capão Bonito do Sul</t>
  </si>
  <si>
    <t>Capão da Canoa</t>
  </si>
  <si>
    <t>95.52%</t>
  </si>
  <si>
    <t>Capão do Cipó</t>
  </si>
  <si>
    <t>Capão do Leão</t>
  </si>
  <si>
    <t>Capela de Santana</t>
  </si>
  <si>
    <t>Capitão</t>
  </si>
  <si>
    <t>Capivari do Sul</t>
  </si>
  <si>
    <t>Caraá</t>
  </si>
  <si>
    <t>99.28%</t>
  </si>
  <si>
    <t>Carazinho</t>
  </si>
  <si>
    <t>81.08%</t>
  </si>
  <si>
    <t>Carlos Barbosa</t>
  </si>
  <si>
    <t>52.55%</t>
  </si>
  <si>
    <t>Carlos Gomes</t>
  </si>
  <si>
    <t>Casca</t>
  </si>
  <si>
    <t>93.77%</t>
  </si>
  <si>
    <t>Caseiros</t>
  </si>
  <si>
    <t>98.82%</t>
  </si>
  <si>
    <t>Catuípe</t>
  </si>
  <si>
    <t>Caxias do Sul</t>
  </si>
  <si>
    <t>54.01%</t>
  </si>
  <si>
    <t>Centenário</t>
  </si>
  <si>
    <t>Cerrito</t>
  </si>
  <si>
    <t>Cerro Branco</t>
  </si>
  <si>
    <t>95.1%</t>
  </si>
  <si>
    <t>Cerro Grande</t>
  </si>
  <si>
    <t>Cerro Grande do Sul</t>
  </si>
  <si>
    <t>79.95%</t>
  </si>
  <si>
    <t>Cerro Largo</t>
  </si>
  <si>
    <t>Chapada</t>
  </si>
  <si>
    <t>Charqueadas</t>
  </si>
  <si>
    <t>83.46%</t>
  </si>
  <si>
    <t>Charrua</t>
  </si>
  <si>
    <t>56.69%</t>
  </si>
  <si>
    <t>Chiapetta</t>
  </si>
  <si>
    <t>Chuí</t>
  </si>
  <si>
    <t>50.36%</t>
  </si>
  <si>
    <t>Chuvisca</t>
  </si>
  <si>
    <t>99.32%</t>
  </si>
  <si>
    <t>Cidreira</t>
  </si>
  <si>
    <t>73.4%</t>
  </si>
  <si>
    <t>Ciríaco</t>
  </si>
  <si>
    <t>99.65%</t>
  </si>
  <si>
    <t>Colinas</t>
  </si>
  <si>
    <t>Colorado</t>
  </si>
  <si>
    <t>Condor</t>
  </si>
  <si>
    <t>Constantina</t>
  </si>
  <si>
    <t>Coqueiro Baixo</t>
  </si>
  <si>
    <t>Coqueiros do Sul</t>
  </si>
  <si>
    <t>Coronel Barros</t>
  </si>
  <si>
    <t>Coronel Bicaco</t>
  </si>
  <si>
    <t>Coronel Pilar</t>
  </si>
  <si>
    <t>Cotiporã</t>
  </si>
  <si>
    <t>Coxilha</t>
  </si>
  <si>
    <t>Crissiumal</t>
  </si>
  <si>
    <t>Cristal</t>
  </si>
  <si>
    <t>Cristal do Sul</t>
  </si>
  <si>
    <t>Cruz Alta</t>
  </si>
  <si>
    <t>Cruzaltense</t>
  </si>
  <si>
    <t>Cruzeiro do Sul</t>
  </si>
  <si>
    <t>47.52%</t>
  </si>
  <si>
    <t>David Canabarro</t>
  </si>
  <si>
    <t>97.71%</t>
  </si>
  <si>
    <t>Derrubadas</t>
  </si>
  <si>
    <t>Dezesseis de Novembro</t>
  </si>
  <si>
    <t>Dilermando de Aguiar</t>
  </si>
  <si>
    <t>Dois Irmãos</t>
  </si>
  <si>
    <t>83.3%</t>
  </si>
  <si>
    <t>Dois Irmãos das Missões</t>
  </si>
  <si>
    <t>Dois Lajeados</t>
  </si>
  <si>
    <t>Dom Feliciano</t>
  </si>
  <si>
    <t>84.52%</t>
  </si>
  <si>
    <t>Dom Pedrito</t>
  </si>
  <si>
    <t>63.41%</t>
  </si>
  <si>
    <t>Dom Pedro de Alcântara</t>
  </si>
  <si>
    <t>Dona Francisca</t>
  </si>
  <si>
    <t>Doutor Maurício Cardoso</t>
  </si>
  <si>
    <t>Doutor Ricardo</t>
  </si>
  <si>
    <t>Eldorado do Sul</t>
  </si>
  <si>
    <t>88.06%</t>
  </si>
  <si>
    <t>Encantado</t>
  </si>
  <si>
    <t>76.72%</t>
  </si>
  <si>
    <t>Encruzilhada do Sul</t>
  </si>
  <si>
    <t>86.2%</t>
  </si>
  <si>
    <t>Engenho Velho</t>
  </si>
  <si>
    <t>Entre Rios do Sul</t>
  </si>
  <si>
    <t>Entre-Ijuís</t>
  </si>
  <si>
    <t>Erebango</t>
  </si>
  <si>
    <t>Erechim</t>
  </si>
  <si>
    <t>82.49%</t>
  </si>
  <si>
    <t>Ernestina</t>
  </si>
  <si>
    <t>Erval Grande</t>
  </si>
  <si>
    <t>Erval Seco</t>
  </si>
  <si>
    <t>Esmeralda</t>
  </si>
  <si>
    <t>Esperança do Sul</t>
  </si>
  <si>
    <t>Espumoso</t>
  </si>
  <si>
    <t>95.03%</t>
  </si>
  <si>
    <t>Estação</t>
  </si>
  <si>
    <t>Estância Velha</t>
  </si>
  <si>
    <t>77.15%</t>
  </si>
  <si>
    <t>Esteio</t>
  </si>
  <si>
    <t>95.32%</t>
  </si>
  <si>
    <t>Estrela</t>
  </si>
  <si>
    <t>82.46%</t>
  </si>
  <si>
    <t>Estrela Velha</t>
  </si>
  <si>
    <t>Eugênio de Castro</t>
  </si>
  <si>
    <t>Fagundes Varela</t>
  </si>
  <si>
    <t>Farroupilha</t>
  </si>
  <si>
    <t>68.94%</t>
  </si>
  <si>
    <t>Faxinal do Soturno</t>
  </si>
  <si>
    <t>Faxinalzinho</t>
  </si>
  <si>
    <t>Fazenda Vilanova</t>
  </si>
  <si>
    <t>Feliz</t>
  </si>
  <si>
    <t>Flores da Cunha</t>
  </si>
  <si>
    <t>93.64%</t>
  </si>
  <si>
    <t>Floriano Peixoto</t>
  </si>
  <si>
    <t>Fontoura Xavier</t>
  </si>
  <si>
    <t>Formigueiro</t>
  </si>
  <si>
    <t>76.87%</t>
  </si>
  <si>
    <t>Forquetinha</t>
  </si>
  <si>
    <t>Fortaleza dos Valos</t>
  </si>
  <si>
    <t>Frederico Westphalen</t>
  </si>
  <si>
    <t>96.25%</t>
  </si>
  <si>
    <t>Garibaldi</t>
  </si>
  <si>
    <t>64.71%</t>
  </si>
  <si>
    <t>Garruchos</t>
  </si>
  <si>
    <t>Gaurama</t>
  </si>
  <si>
    <t>General Câmara</t>
  </si>
  <si>
    <t>Gentil</t>
  </si>
  <si>
    <t>Getúlio Vargas</t>
  </si>
  <si>
    <t>93.2%</t>
  </si>
  <si>
    <t>Giruá</t>
  </si>
  <si>
    <t>Glorinha</t>
  </si>
  <si>
    <t>Gramado</t>
  </si>
  <si>
    <t>88.76%</t>
  </si>
  <si>
    <t>Gramado dos Loureiros</t>
  </si>
  <si>
    <t>Gramado Xavier</t>
  </si>
  <si>
    <t>81.04%</t>
  </si>
  <si>
    <t>Gravataí</t>
  </si>
  <si>
    <t>80.48%</t>
  </si>
  <si>
    <t>Guabiju</t>
  </si>
  <si>
    <t>Guaíba</t>
  </si>
  <si>
    <t>48.31%</t>
  </si>
  <si>
    <t>Guaporé</t>
  </si>
  <si>
    <t>98.18%</t>
  </si>
  <si>
    <t>Guarani das Missões</t>
  </si>
  <si>
    <t>Harmonia</t>
  </si>
  <si>
    <t>Herval</t>
  </si>
  <si>
    <t>Herveiras</t>
  </si>
  <si>
    <t>93.4%</t>
  </si>
  <si>
    <t>Horizontina</t>
  </si>
  <si>
    <t>Hulha Negra</t>
  </si>
  <si>
    <t>Humaitá</t>
  </si>
  <si>
    <t>Ibarama</t>
  </si>
  <si>
    <t>98.42%</t>
  </si>
  <si>
    <t>Ibiaçá</t>
  </si>
  <si>
    <t>Ibiraiaras</t>
  </si>
  <si>
    <t>Ibirapuitã</t>
  </si>
  <si>
    <t>67.75%</t>
  </si>
  <si>
    <t>Ibirubá</t>
  </si>
  <si>
    <t>Igrejinha</t>
  </si>
  <si>
    <t>Ijuí</t>
  </si>
  <si>
    <t>Ilópolis</t>
  </si>
  <si>
    <t>Imbé</t>
  </si>
  <si>
    <t>88.04%</t>
  </si>
  <si>
    <t>Imigrante</t>
  </si>
  <si>
    <t>Independência</t>
  </si>
  <si>
    <t>Inhacorá</t>
  </si>
  <si>
    <t>Ipê</t>
  </si>
  <si>
    <t>Ipiranga do Sul</t>
  </si>
  <si>
    <t>Iraí</t>
  </si>
  <si>
    <t>Itaara</t>
  </si>
  <si>
    <t>28.88%</t>
  </si>
  <si>
    <t>Itacurubi</t>
  </si>
  <si>
    <t>90.65%</t>
  </si>
  <si>
    <t>Itapuca</t>
  </si>
  <si>
    <t>99.6%</t>
  </si>
  <si>
    <t>Itaqui</t>
  </si>
  <si>
    <t>60.49%</t>
  </si>
  <si>
    <t>Itati</t>
  </si>
  <si>
    <t>Itatiba do Sul</t>
  </si>
  <si>
    <t>Ivorá</t>
  </si>
  <si>
    <t>Ivoti</t>
  </si>
  <si>
    <t>53.19%</t>
  </si>
  <si>
    <t>Jaboticaba</t>
  </si>
  <si>
    <t>Jacuizinho</t>
  </si>
  <si>
    <t>Jacutinga</t>
  </si>
  <si>
    <t>Jaguarão</t>
  </si>
  <si>
    <t>97.77%</t>
  </si>
  <si>
    <t>Jaguari</t>
  </si>
  <si>
    <t>Jaquirana</t>
  </si>
  <si>
    <t>Jari</t>
  </si>
  <si>
    <t>Jóia</t>
  </si>
  <si>
    <t>95.74%</t>
  </si>
  <si>
    <t>Júlio de Castilhos</t>
  </si>
  <si>
    <t>98.69%</t>
  </si>
  <si>
    <t>Lagoa Bonita do Sul</t>
  </si>
  <si>
    <t>91.25%</t>
  </si>
  <si>
    <t>Lagoa dos Três Cantos</t>
  </si>
  <si>
    <t>Lagoa Vermelha</t>
  </si>
  <si>
    <t>Lagoão</t>
  </si>
  <si>
    <t>72.42%</t>
  </si>
  <si>
    <t>Lajeado</t>
  </si>
  <si>
    <t>Lajeado do Bugre</t>
  </si>
  <si>
    <t>Lavras do Sul</t>
  </si>
  <si>
    <t>74.72%</t>
  </si>
  <si>
    <t>Liberato Salzano</t>
  </si>
  <si>
    <t>Lindolfo Collor</t>
  </si>
  <si>
    <t>92.79%</t>
  </si>
  <si>
    <t>Linha Nova</t>
  </si>
  <si>
    <t>89.03%</t>
  </si>
  <si>
    <t>Maçambará</t>
  </si>
  <si>
    <t>83.38%</t>
  </si>
  <si>
    <t>Machadinho</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</si>
  <si>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</si>
  <si>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</si>
  <si>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</si>
  <si>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</si>
  <si>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</si>
  <si>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</si>
  <si>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</si>
  <si>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</si>
  <si>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</si>
  <si>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</si>
  <si>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</si>
  <si>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</si>
  <si>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</si>
  <si>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</si>
  <si>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</si>
  <si>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</si>
  <si>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</si>
  <si>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</si>
  <si>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 Belo do Sul</t>
  </si>
  <si>
    <t>Montenegro</t>
  </si>
  <si>
    <t>80.56%</t>
  </si>
  <si>
    <t>Mormaço</t>
  </si>
  <si>
    <t>Morrinhos do Sul</t>
  </si>
  <si>
    <t>Morro Redondo</t>
  </si>
  <si>
    <t>Morro Reuter</t>
  </si>
  <si>
    <t>Mostardas</t>
  </si>
  <si>
    <t>85.63%</t>
  </si>
  <si>
    <t>Muçum</t>
  </si>
  <si>
    <t>Muitos Capões</t>
  </si>
  <si>
    <t>Muliterno</t>
  </si>
  <si>
    <t>Não-Me-Toque</t>
  </si>
  <si>
    <t>Nicolau Vergueiro</t>
  </si>
  <si>
    <t>Nonoai</t>
  </si>
  <si>
    <t>98.68%</t>
  </si>
  <si>
    <t>Nova Alvorada</t>
  </si>
  <si>
    <t>98.37%</t>
  </si>
  <si>
    <t>Nova Araçá</t>
  </si>
  <si>
    <t>Nova Bassano</t>
  </si>
  <si>
    <t>Nova Boa Vista</t>
  </si>
  <si>
    <t>Nova Bréscia</t>
  </si>
  <si>
    <t>Nova Candelária</t>
  </si>
  <si>
    <t>Nova Esperança do Sul</t>
  </si>
  <si>
    <t>Nova Hartz</t>
  </si>
  <si>
    <t>64.64%</t>
  </si>
  <si>
    <t>Nova Pádua</t>
  </si>
  <si>
    <t>Nova Palma</t>
  </si>
  <si>
    <t>Nova Petrópolis</t>
  </si>
  <si>
    <t>Nova Prata</t>
  </si>
  <si>
    <t>92.22%</t>
  </si>
  <si>
    <t>Nova Ramada</t>
  </si>
  <si>
    <t>Nova Roma do Sul</t>
  </si>
  <si>
    <t>Nova Santa Rita</t>
  </si>
  <si>
    <t>85.99%</t>
  </si>
  <si>
    <t>Novo Barreiro</t>
  </si>
  <si>
    <t>Novo Cabrais</t>
  </si>
  <si>
    <t>Novo Hamburgo</t>
  </si>
  <si>
    <t>75.41%</t>
  </si>
  <si>
    <t>Novo Machado</t>
  </si>
  <si>
    <t>Novo Tiradentes</t>
  </si>
  <si>
    <t>Novo Xingu</t>
  </si>
  <si>
    <t>Osório</t>
  </si>
  <si>
    <t>78.89%</t>
  </si>
  <si>
    <t>Paim Filho</t>
  </si>
  <si>
    <t>Palmares do Sul</t>
  </si>
  <si>
    <t>87.55%</t>
  </si>
  <si>
    <t>Palmeira das Missões</t>
  </si>
  <si>
    <t>95.69%</t>
  </si>
  <si>
    <t>Palmitinho</t>
  </si>
  <si>
    <t>Panambi</t>
  </si>
  <si>
    <t>97.3%</t>
  </si>
  <si>
    <t>Pantano Grande</t>
  </si>
  <si>
    <t>Paraí</t>
  </si>
  <si>
    <t>96.83%</t>
  </si>
  <si>
    <t>Paraíso do Sul</t>
  </si>
  <si>
    <t>97.51%</t>
  </si>
  <si>
    <t>Pareci Novo</t>
  </si>
  <si>
    <t>Parobé</t>
  </si>
  <si>
    <t>79.59%</t>
  </si>
  <si>
    <t>Passa Sete</t>
  </si>
  <si>
    <t>86.71%</t>
  </si>
  <si>
    <t>Passo do Sobrado</t>
  </si>
  <si>
    <t>Passo Fundo</t>
  </si>
  <si>
    <t>82.56%</t>
  </si>
  <si>
    <t>Paulo Bento</t>
  </si>
  <si>
    <t>Paverama</t>
  </si>
  <si>
    <t>Pedras Altas</t>
  </si>
  <si>
    <t>Pedro Osório</t>
  </si>
  <si>
    <t>95.14%</t>
  </si>
  <si>
    <t>Pejuçara</t>
  </si>
  <si>
    <t>Pelotas</t>
  </si>
  <si>
    <t>69.99%</t>
  </si>
  <si>
    <t>Picada Café</t>
  </si>
  <si>
    <t>Pinhal</t>
  </si>
  <si>
    <t>Pinhal da Serra</t>
  </si>
  <si>
    <t>Pinhal Grande</t>
  </si>
  <si>
    <t>98.44%</t>
  </si>
  <si>
    <t>Pinheirinho do Vale</t>
  </si>
  <si>
    <t>Pinheiro Machado</t>
  </si>
  <si>
    <t>93.02%</t>
  </si>
  <si>
    <t>Pinto Bandeira</t>
  </si>
  <si>
    <t>Pirapó</t>
  </si>
  <si>
    <t>Piratini</t>
  </si>
  <si>
    <t>68.32%</t>
  </si>
  <si>
    <t>Planalto</t>
  </si>
  <si>
    <t>Poço das Antas</t>
  </si>
  <si>
    <t>Pontão</t>
  </si>
  <si>
    <t>Ponte Preta</t>
  </si>
  <si>
    <t>Portão</t>
  </si>
  <si>
    <t>33.47%</t>
  </si>
  <si>
    <t>Porto Alegre</t>
  </si>
  <si>
    <t>70.66%</t>
  </si>
  <si>
    <t>Porto Lucena</t>
  </si>
  <si>
    <t>Porto Mauá</t>
  </si>
  <si>
    <t>Porto Vera Cruz</t>
  </si>
  <si>
    <t>Porto Xavier</t>
  </si>
  <si>
    <t>Pouso Novo</t>
  </si>
  <si>
    <t>Presidente Lucena</t>
  </si>
  <si>
    <t>Progresso</t>
  </si>
  <si>
    <t>Protásio Alves</t>
  </si>
  <si>
    <t>Putinga</t>
  </si>
  <si>
    <t>Quaraí</t>
  </si>
  <si>
    <t>93.27%</t>
  </si>
  <si>
    <t>Quatro Irmãos</t>
  </si>
  <si>
    <t>98.27%</t>
  </si>
  <si>
    <t>Quevedos</t>
  </si>
  <si>
    <t>Quinze de Novembro</t>
  </si>
  <si>
    <t>Redentora</t>
  </si>
  <si>
    <t>56.55%</t>
  </si>
  <si>
    <t>Relvado</t>
  </si>
  <si>
    <t>Restinga Seca</t>
  </si>
  <si>
    <t>53.08%</t>
  </si>
  <si>
    <t>Rio dos Índios</t>
  </si>
  <si>
    <t>Rio Grande</t>
  </si>
  <si>
    <t>66.21%</t>
  </si>
  <si>
    <t>Rio Pardo</t>
  </si>
  <si>
    <t>43.08%</t>
  </si>
  <si>
    <t>Riozinho</t>
  </si>
  <si>
    <t>96.57%</t>
  </si>
  <si>
    <t>Roca Sales</t>
  </si>
  <si>
    <t>Rodeio Bonito</t>
  </si>
  <si>
    <t>Rolador</t>
  </si>
  <si>
    <t>Rolante</t>
  </si>
  <si>
    <t>97.34%</t>
  </si>
  <si>
    <t>Ronda Alta</t>
  </si>
  <si>
    <t>77.61%</t>
  </si>
  <si>
    <t>Rondinha</t>
  </si>
  <si>
    <t>Roque Gonzales</t>
  </si>
  <si>
    <t>Rosário do Sul</t>
  </si>
  <si>
    <t>60.1%</t>
  </si>
  <si>
    <t>Sagrada Família</t>
  </si>
  <si>
    <t>Saldanha Marinho</t>
  </si>
  <si>
    <t>Salto do Jacuí</t>
  </si>
  <si>
    <t>55.58%</t>
  </si>
  <si>
    <t>Salvador das Missões</t>
  </si>
  <si>
    <t>Salvador do Sul</t>
  </si>
  <si>
    <t>98.87%</t>
  </si>
  <si>
    <t>Sananduva</t>
  </si>
  <si>
    <t>84.11%</t>
  </si>
  <si>
    <t>Santa Bárbara do Sul</t>
  </si>
  <si>
    <t>Santa Cecília do Sul</t>
  </si>
  <si>
    <t>Santa Clara do Sul</t>
  </si>
  <si>
    <t>Santa Cruz do Sul</t>
  </si>
  <si>
    <t>80.44%</t>
  </si>
  <si>
    <t>Santa Margarida do Sul</t>
  </si>
  <si>
    <t>Santa Maria</t>
  </si>
  <si>
    <t>51.11%</t>
  </si>
  <si>
    <t>Santa Maria do Herval</t>
  </si>
  <si>
    <t>78.25%</t>
  </si>
  <si>
    <t>Santa Rosa</t>
  </si>
  <si>
    <t>Santa Tereza</t>
  </si>
  <si>
    <t>Santa Vitória do Palmar</t>
  </si>
  <si>
    <t>Santana da Boa Vista</t>
  </si>
  <si>
    <t>74.35%</t>
  </si>
  <si>
    <t>Santana do Livramento</t>
  </si>
  <si>
    <t>61.15%</t>
  </si>
  <si>
    <t>Santiago</t>
  </si>
  <si>
    <t>90.03%</t>
  </si>
  <si>
    <t>Santo Ângelo</t>
  </si>
  <si>
    <t>94.73%</t>
  </si>
  <si>
    <t>Santo Antônio da Patrulha</t>
  </si>
  <si>
    <t>91.29%</t>
  </si>
  <si>
    <t>Santo Antônio das Missões</t>
  </si>
  <si>
    <t>Santo Antônio do Palma</t>
  </si>
  <si>
    <t>Santo Antônio do Planalto</t>
  </si>
  <si>
    <t>Santo Augusto</t>
  </si>
  <si>
    <t>Santo Cristo</t>
  </si>
  <si>
    <t>Santo Expedito do Sul</t>
  </si>
  <si>
    <t>São Borja</t>
  </si>
  <si>
    <t>93.17%</t>
  </si>
  <si>
    <t>São Domingos do Sul</t>
  </si>
  <si>
    <t>São Francisco de Assis</t>
  </si>
  <si>
    <t>83.52%</t>
  </si>
  <si>
    <t>São Francisco de Paula</t>
  </si>
  <si>
    <t>86.66%</t>
  </si>
  <si>
    <t>São Gabriel</t>
  </si>
  <si>
    <t>83.85%</t>
  </si>
  <si>
    <t>São Jerônimo</t>
  </si>
  <si>
    <t>São João da Urtiga</t>
  </si>
  <si>
    <t>São João do Polêsine</t>
  </si>
  <si>
    <t>São Jorge</t>
  </si>
  <si>
    <t>São José das Missões</t>
  </si>
  <si>
    <t>São José do Herval</t>
  </si>
  <si>
    <t>São José do Hortêncio</t>
  </si>
  <si>
    <t>90.51%</t>
  </si>
  <si>
    <t>São José do Inhacorá</t>
  </si>
  <si>
    <t>São José do Norte</t>
  </si>
  <si>
    <t>75.99%</t>
  </si>
  <si>
    <t>São José do Ouro</t>
  </si>
  <si>
    <t>50.94%</t>
  </si>
  <si>
    <t>São José do Sul</t>
  </si>
  <si>
    <t>São José dos Ausentes</t>
  </si>
  <si>
    <t>São Leopoldo</t>
  </si>
  <si>
    <t>33.6%</t>
  </si>
  <si>
    <t>São Lourenço do Sul</t>
  </si>
  <si>
    <t>93.6%</t>
  </si>
  <si>
    <t>São Luiz Gonzaga</t>
  </si>
  <si>
    <t>São Marcos</t>
  </si>
  <si>
    <t>70.18%</t>
  </si>
  <si>
    <t>São Martinho</t>
  </si>
  <si>
    <t>São Martinho da Serra</t>
  </si>
  <si>
    <t>São Miguel das Missões</t>
  </si>
  <si>
    <t>94.99%</t>
  </si>
  <si>
    <t>São Nicolau</t>
  </si>
  <si>
    <t>São Paulo das Missões</t>
  </si>
  <si>
    <t>São Pedro da Serra</t>
  </si>
  <si>
    <t>São Pedro das Missões</t>
  </si>
  <si>
    <t>São Pedro do Butiá</t>
  </si>
  <si>
    <t>São Pedro do Sul</t>
  </si>
  <si>
    <t>São Sebastião do Caí</t>
  </si>
  <si>
    <t>80.74%</t>
  </si>
  <si>
    <t>São Sepé</t>
  </si>
  <si>
    <t>São Valentim</t>
  </si>
  <si>
    <t>São Valentim do Sul</t>
  </si>
  <si>
    <t>São Valério do Sul</t>
  </si>
  <si>
    <t>57.57%</t>
  </si>
  <si>
    <t>São Vendelino</t>
  </si>
  <si>
    <t>São Vicente do Sul</t>
  </si>
  <si>
    <t>Sapiranga</t>
  </si>
  <si>
    <t>Sapucaia do Sul</t>
  </si>
  <si>
    <t>84.04%</t>
  </si>
  <si>
    <t>Sarandi</t>
  </si>
  <si>
    <t>73.33%</t>
  </si>
  <si>
    <t>Seberi</t>
  </si>
  <si>
    <t>Sede Nova</t>
  </si>
  <si>
    <t>Segredo</t>
  </si>
  <si>
    <t>98.64%</t>
  </si>
  <si>
    <t>Selbach</t>
  </si>
  <si>
    <t>Senador Salgado Filho</t>
  </si>
  <si>
    <t>Sentinela do Sul</t>
  </si>
  <si>
    <t>Serafina Corrêa</t>
  </si>
  <si>
    <t>Sério</t>
  </si>
  <si>
    <t>Sertão</t>
  </si>
  <si>
    <t>Sertão Santana</t>
  </si>
  <si>
    <t>91.61%</t>
  </si>
  <si>
    <t>Sete de Setembro</t>
  </si>
  <si>
    <t>Severiano de Almeida</t>
  </si>
  <si>
    <t>Silveira Martins</t>
  </si>
  <si>
    <t>Sinimbu</t>
  </si>
  <si>
    <t>87.78%</t>
  </si>
  <si>
    <t>Sobradinho</t>
  </si>
  <si>
    <t>95.19%</t>
  </si>
  <si>
    <t>Soledade</t>
  </si>
  <si>
    <t>81.46%</t>
  </si>
  <si>
    <t>Tabaí</t>
  </si>
  <si>
    <t>Tapejara</t>
  </si>
  <si>
    <t>87.74%</t>
  </si>
  <si>
    <t>Tapera</t>
  </si>
  <si>
    <t>Tapes</t>
  </si>
  <si>
    <t>Taquara</t>
  </si>
  <si>
    <t>77.72%</t>
  </si>
  <si>
    <t>Taquari</t>
  </si>
  <si>
    <t>62.55%</t>
  </si>
  <si>
    <t>Taquaruçu do Sul</t>
  </si>
  <si>
    <t>Tavares</t>
  </si>
  <si>
    <t>84.66%</t>
  </si>
  <si>
    <t>Tenente Portela</t>
  </si>
  <si>
    <t>Terra de Areia</t>
  </si>
  <si>
    <t>86.24%</t>
  </si>
  <si>
    <t>Teutônia</t>
  </si>
  <si>
    <t>79.65%</t>
  </si>
  <si>
    <t>Tio Hugo</t>
  </si>
  <si>
    <t>Tiradentes do Sul</t>
  </si>
  <si>
    <t>95.51%</t>
  </si>
  <si>
    <t>Toropi</t>
  </si>
  <si>
    <t>Torres</t>
  </si>
  <si>
    <t>65.02%</t>
  </si>
  <si>
    <t>Tramandaí</t>
  </si>
  <si>
    <t>68.56%</t>
  </si>
  <si>
    <t>Travesseiro</t>
  </si>
  <si>
    <t>Três Arroios</t>
  </si>
  <si>
    <t>Três Cachoeiras</t>
  </si>
  <si>
    <t>Três Coroas</t>
  </si>
  <si>
    <t>60.98%</t>
  </si>
  <si>
    <t>Três de Maio</t>
  </si>
  <si>
    <t>Três Forquilhas</t>
  </si>
  <si>
    <t>Três Palmeiras</t>
  </si>
  <si>
    <t>Três Passos</t>
  </si>
  <si>
    <t>Trindade do Sul</t>
  </si>
  <si>
    <t>Triunfo</t>
  </si>
  <si>
    <t>Tucunduva</t>
  </si>
  <si>
    <t>Tunas</t>
  </si>
  <si>
    <t>87.5%</t>
  </si>
  <si>
    <t>Tupanci do Sul</t>
  </si>
  <si>
    <t>Tupanciretã</t>
  </si>
  <si>
    <t>86.43%</t>
  </si>
  <si>
    <t>Tupandi</t>
  </si>
  <si>
    <t>Tuparendi</t>
  </si>
  <si>
    <t>Turuçu</t>
  </si>
  <si>
    <t>Ubiretama</t>
  </si>
  <si>
    <t>União da Serra</t>
  </si>
  <si>
    <t>Unistalda</t>
  </si>
  <si>
    <t>85.38%</t>
  </si>
  <si>
    <t>Uruguaiana</t>
  </si>
  <si>
    <t>77.38%</t>
  </si>
  <si>
    <t>Vacaria</t>
  </si>
  <si>
    <t>96.4%</t>
  </si>
  <si>
    <t>Vale do Sol</t>
  </si>
  <si>
    <t>86.69%</t>
  </si>
  <si>
    <t>Vale Real</t>
  </si>
  <si>
    <t>Vale Verde</t>
  </si>
  <si>
    <t>Vanini</t>
  </si>
  <si>
    <t>Venâncio Aires</t>
  </si>
  <si>
    <t>71.75%</t>
  </si>
  <si>
    <t>Vera Cruz</t>
  </si>
  <si>
    <t>73.45%</t>
  </si>
  <si>
    <t>Veranópolis</t>
  </si>
  <si>
    <t>95.5%</t>
  </si>
  <si>
    <t>Vespasiano Correa</t>
  </si>
  <si>
    <t>Viadutos</t>
  </si>
  <si>
    <t>Viamão</t>
  </si>
  <si>
    <t>47.57%</t>
  </si>
  <si>
    <t>Vicente Dutra</t>
  </si>
  <si>
    <t>Victor Graeff</t>
  </si>
  <si>
    <t>Vila Flores</t>
  </si>
  <si>
    <t>Vila Lângaro</t>
  </si>
  <si>
    <t>Vila Maria</t>
  </si>
  <si>
    <t>83.37%</t>
  </si>
  <si>
    <t>Vila Nova do Sul</t>
  </si>
  <si>
    <t>Vista Alegre</t>
  </si>
  <si>
    <t>Vista Alegre do Prata</t>
  </si>
  <si>
    <t>Vista Gaúcha</t>
  </si>
  <si>
    <t>Vitória das Missões</t>
  </si>
  <si>
    <t>Westfalia</t>
  </si>
  <si>
    <t>Xangri-lá</t>
  </si>
  <si>
    <r>
      <t xml:space="preserve">Ind 1 - Taxa de mortalidade infantil
(Meta 9,70)
</t>
    </r>
    <r>
      <rPr>
        <b/>
        <sz val="11"/>
        <color rgb="FFFF0000"/>
        <rFont val="Calibri"/>
        <family val="2"/>
      </rPr>
      <t>2021</t>
    </r>
  </si>
  <si>
    <t xml:space="preserve">Ind 2 - Número de casos novos de sífilis congênita
</t>
  </si>
  <si>
    <t>Ind 3 - Testagem para HIV nos casos novos de tuberculose notificados no SINAN
(Meta 85%)</t>
  </si>
  <si>
    <r>
      <t xml:space="preserve">Ind 4 - Razão de mortalidade materna
</t>
    </r>
    <r>
      <rPr>
        <b/>
        <sz val="11"/>
        <color rgb="FFFF0000"/>
        <rFont val="Calibri"/>
        <family val="2"/>
      </rPr>
      <t>2021</t>
    </r>
  </si>
  <si>
    <r>
      <t xml:space="preserve">Ind 5 - Coeficiente bruto de mortalidade por Aids (x100.000)
(Meta 8,72)
</t>
    </r>
    <r>
      <rPr>
        <b/>
        <sz val="11"/>
        <color rgb="FFFF0000"/>
        <rFont val="Calibri"/>
        <family val="2"/>
      </rPr>
      <t>2021</t>
    </r>
  </si>
  <si>
    <t>Ind 6 - Número de casos novos de AIDS em menores de 5 anos de idade</t>
  </si>
  <si>
    <t>Ind 7 - Razão de exames de mamografia de rastreamento realizados em mulheres de 50 a 69 e população da mesma faixa etária
(Meta 0,28)</t>
  </si>
  <si>
    <t>Ind 8 - Cobertura vacinal da vacina tríplice viral, primeira dose, para crianças de 01 ano de idade
(Meta 95%)</t>
  </si>
  <si>
    <t>Ind 10 - Proporção de gravidez na adolescência (10-19 anos)
(Meta 9,36%)</t>
  </si>
  <si>
    <t>Ind 11 - Ações de matriciamento sistemático realizadas por CAPS com equipes de Atenção Básica
(49,5%)</t>
  </si>
  <si>
    <t>Ind 12 - Índice de internações por TMC
(Meta 323,12)</t>
  </si>
  <si>
    <t>Ind 13 - Percentual de idosos c/ AMPI
(Meta 7%)</t>
  </si>
  <si>
    <t>Ind 15 - Cobertura de acompanhamento do Programa Auxílio Brasil
(Meta 77,40%)</t>
  </si>
  <si>
    <t>Filtros aplicados:
Ano é 2022
Coluna_Regiao é Região 02 - Entre Rios, Região 03 - Fronteira Oeste, Região 04 - Belas Praias, Região 05 - Bons Ventos, Região 06 - Vale do Paranhana e Costa Serra, Região 07 - Vale dos Sinos, Região 08 - Vale do Caí e Metropolitana, Região 09 - Carbonífera/Costa Doce, Região 10 - Capital e Vale do Gravataí, Região 11 - Sete Povos das Missões, Região 12 - Portal das Missões, Região 13 - Diversidade, Região 14 - Fronteira Noroeste, Região 15 - Caminho das Águas, Região 16 - Alto Uruguai Gaúcho, Região 17 - Planalto, Região 18 - Araucárias, Região 19 - Botucaraí, Região 20 - Rota da Produção, Região 21 - Sul, Região 22 - Pampa, Região 23 - Caxias e Hortênsias, Região 24 - Campos de Cima da Serra, Região 25 - Vinhedos e Basalto, Região 26 - Uva Vale, Região 27 - Jacuí Centro, Região 28 - Vale do Rio Pardo, Região 29 - Vales e Montanhas, Região 30 - Vale da Luz ou Região 01 - Verdes Campos
SK_UF é 1</t>
  </si>
  <si>
    <t>Ministério da Saúde MS</t>
  </si>
  <si>
    <t>Secretaria de Atenção Primária à Saúde SAPS</t>
  </si>
  <si>
    <t>Painel Indicador</t>
  </si>
  <si>
    <t>Estratégia eSUS- AB</t>
  </si>
  <si>
    <t>Unidade Geográfica: Munícipio</t>
  </si>
  <si>
    <t>Estado: RS.</t>
  </si>
  <si>
    <t>Município: ACEGUÁ, ÁGUA SANTA, AGUDO, AJURICABA, ALECRIM, ALEGRETE, ALEGRIA, ALMIRANTE TAMANDARÉ DO SUL, ALPESTRE, ALTO ALEGRE, ALTO FELIZ, ALVORADA, AMARAL FERRADOR, AMETISTA DO SUL, ANDRÉ DA ROCHA, ANTA GORDA, ANTÔNIO PRADO, ARAMBARÉ, ARARICÁ, ARATIBA, ARROIO DO MEIO, ARROIO DO PADRE, ARROIO DO SAL, ARROIO DO TIGRE, ARROIO DOS RATOS, ARROIO GRANDE, ARVOREZINHA, AUGUSTO PESTANA, ÁUREA, BAGÉ, BALNEÁRIO PINHAL, BARÃO, BARÃO DE COTEGIPE, BARÃO DO TRIUNFO, BARRA DO GUARITA, BARRA DO QUARAÍ, BARRA DO RIBEIRO, BARRA DO RIO AZUL, BARRA FUNDA, BARRACÃO, BARROS CASSAL, BENJAMIN CONSTANT DO SUL, BENTO GONÇALVES, BOA VISTA DAS MISSÕES, BOA VISTA DO BURICÁ, BOA VISTA DO CADEADO, BOA VISTA DO INCRA, BOA VISTA DO SUL, BOM JESUS, BOM PRINCÍPIO, BOM PROGRESSO, BOM RETIRO DO SUL, BOQUEIRÃO DO LEÃO, BOSSOROCA, BOZANO, BRAGA, BROCHIER, BUTIÁ, CAÇAPAVA DO SUL, CACEQUI, CACHOEIRA DO SUL, CACHOEIRINHA, CACIQUE DOBLE, CAIBATÉ, CAIÇARA, CAMAQUÃ, CAMARGO, CAMBARÁ DO SUL, CAMPESTRE DA SERRA, CAMPINA DAS MISSÕES, CAMPINAS DO SUL, CAMPO BOM, CAMPO NOVO, CAMPOS BORGES, CANDELÁRIA, CÂNDIDO GODÓI, CANDIOTA, CANELA, CANGUÇU, CANOAS, CANUDOS DO VALE, CAPÃO BONITO DO SUL, CAPÃO DA CANOA, CAPÃO DO CIPÓ, CAPÃO DO LEÃO, CAPELA DE SANTANA, CAPITÃO, CAPIVARI DO SUL, CARAÁ, CARAZINHO, CARLOS BARBOSA, CARLOS GOMES, CASCA, CASEIROS, CATUÍPE, CAXIAS DO SUL, CENTENÁRIO, CERRITO, CERRO BRANCO, CERRO GRANDE, CERRO GRANDE DO SUL, CERRO LARGO, CHAPADA, CHARQUEADAS, CHARRUA, CHIAPETTA, CHUÍ, CHUVISCA, CIDREIRA, CIRÍACO, COLINAS, COLORADO, CONDOR, CONSTANTINA, COQUEIRO BAIXO, COQUEIROS DO SUL, CORONEL BARROS, CORONEL BICACO, CORONEL PILAR, COTIPORÃ, COXILHA, CRISSIUMAL, CRISTAL, CRISTAL DO SUL, CRUZ ALTA, CRUZALTENSE, CRUZEIRO DO SUL, DAVID CANABARRO, DERRUBADAS, DEZESSEIS DE NOVEMBRO, DILERMANDO DE AGUIAR, DOIS IRMÃOS, DOIS IRMÃOS DAS MISSÕES, DOIS LAJEADOS, DOM FELICIANO, DOM PEDRITO, DOM PEDRO DE ALCÂNTARA, DONA FRANCISCA, DOUTOR MAURÍCIO CARDOSO, DOUTOR RICARDO, ELDORADO DO SUL, ENCANTADO, ENCRUZILHADA DO SUL, ENGENHO VELHO, ENTRE RIOS DO SUL, ENTRE-IJUÍS, EREBANGO, ERECHIM, ERNESTINA, ERVAL GRANDE, ERVAL SECO, ESMERALDA, ESPERANÇA DO SUL, ESPUMOSO, ESTAÇÃO, ESTÂNCIA VELHA, ESTEIO, ESTRELA, ESTRELA VELHA, EUGÊNIO DE CASTRO, FAGUNDES VARELA, FARROUPILHA, FAXINAL DO SOTURNO, FAXINALZINHO, FAZENDA VILANOVA, FELIZ, FLORES DA CUNHA, FLORIANO PEIXOTO, FONTOURA XAVIER, FORMIGUEIRO, FORQUETINHA, FORTALEZA DOS VALOS, FREDERICO WESTPHALEN, GARIBALDI, GARRUCHOS, GAURAMA, GENERAL CÂMARA, GENTIL, GETÚLIO VARGAS, GIRUÁ, GLORINHA, GRAMADO, GRAMADO DOS LOUREIROS, GRAMADO XAVIER, GRAVATAÍ, GUABIJU, GUAÍBA, GUAPORÉ, GUARANI DAS MISSÕES, HARMONIA, HERVAL, HERVEIRAS, HORIZONTINA, HULHA NEGRA, HUMAITÁ, IBARAMA, IBIAÇÁ, IBIRAIARAS, IBIRAPUITÃ, IBIRUBÁ, IGREJINHA, IJUÍ, ILÓPOLIS, IMBÉ, IMIGRANTE, INDEPENDÊNCIA, INHACORÁ, IPÊ, IPIRANGA DO SUL, IRAÍ, ITAARA, ITACURUBI, ITAPUCA, ITAQUI, ITATI, ITATIBA DO SUL, IVORÁ, IVOTI, JABOTICABA, JACUIZINHO, JACUTINGA, JAGUARÃO, JAGUARI, JAQUIRANA, JARI, JÓIA, JÚLIO DE CASTILHOS, LAGOA BONITA DO SUL, LAGOA DOS TRÊS CANTOS, LAGOA VERMELHA, LAGOÃO, LAJEADO, LAJEADO DO BUGRE, LAVRAS DO SUL, LIBERATO SALZANO, LINDOLFO COLLOR, LINHA NOVA, MAÇAMBARÁ, MACHADINHO, MAMPITUBA, MANOEL VIANA, MAQUINÉ, MARATÁ, MARAU, MARCELINO RAMOS, MARIANA PIMENTEL, MARIANO MORO, MARQUES DE SOUZA, MATA, MATO CASTELHANO, MATO LEITÃO, MATO QUEIMADO, MAXIMILIANO DE ALMEIDA, MINAS DO LEÃO, MIRAGUAÍ, MONTAURI, MONTE ALEGRE DOS CAMPOS, MONTE BELO DO SUL, MONTENEGRO, MORMAÇO, MORRINHOS DO SUL, MORRO REDONDO, MORRO REUTER, MOSTARDAS, MUÇUM, MUITOS CAPÕES, MULITERNO, NÃO-ME-TOQUE, NICOLAU VERGUEIRO, NONOAI, NOVA ALVORADA, NOVA ARAÇÁ, NOVA BASSANO, NOVA BOA VISTA, NOVA BRÉSCIA, NOVA CANDELÁRIA, NOVA ESPERANÇA DO SUL, NOVA HARTZ, NOVA PÁDUA, NOVA PALMA, NOVA PETRÓPOLIS, NOVA PRATA, NOVA RAMADA, NOVA ROMA DO SUL, NOVA SANTA RITA, NOVO BARREIRO, NOVO CABRAIS, NOVO HAMBURGO, NOVO MACHADO, NOVO TIRADENTES, NOVO XINGU, OSÓRIO, PAIM FILHO, PALMARES DO SUL, PALMEIRA DAS MISSÕES, PALMITINHO, PANAMBI, PANTANO GRANDE, PARAÍ, PARAÍSO DO SUL, PARECI NOVO, PAROBÉ, PASSA SETE, PASSO DO SOBRADO, PASSO FUNDO, PAULO BENTO, PAVERAMA, PEDRAS ALTAS, PEDRO OSÓRIO, PEJUÇARA, PELOTAS, PICADA CAFÉ, PINHAL, PINHAL DA SERRA, PINHAL GRANDE, PINHEIRINHO DO VALE, PINHEIRO MACHADO, PINTO BANDEIRA, PIRAPÓ, PIRATINI, PLANALTO, POÇO DAS ANTAS, PONTÃO, PONTE PRETA, PORTÃO, PORTO ALEGRE, PORTO LUCENA, PORTO MAUÁ, PORTO VERA CRUZ, PORTO XAVIER, POUSO NOVO, PRESIDENTE LUCENA, PROGRESSO, PROTÁSIO ALVES, PUTINGA, QUARAÍ, QUATRO IRMÃOS, QUEVEDOS, QUINZE DE NOVEMBRO, REDENTORA, RELVADO, RESTINGA SECA, RIO DOS ÍNDIOS, RIO GRANDE, RIO PARDO, RIOZINHO, ROCA SALES, RODEIO BONITO, ROLADOR, ROLANTE, RONDA ALTA, RONDINHA, ROQUE GONZALES, ROSÁRIO DO SUL, SAGRADA FAMÍLIA, SALDANHA MARINHO, SALTO DO JACUÍ, SALVADOR DAS MISSÕES, SALVADOR DO SUL, SANANDUVA, SANT'ANA DO LIVRAMENTO, SANTA BÁRBARA DO SUL, SANTA CECÍLIA DO SUL, SANTA CLARA DO SUL, SANTA CRUZ DO SUL, SANTA MARGARIDA DO SUL, SANTA MARIA, SANTA MARIA DO HERVAL, SANTA ROSA, SANTA TEREZA, SANTA VITÓRIA DO PALMAR, SANTANA DA BOA VISTA, SANTIAGO, SANTO ÂNGELO, SANTO ANTÔNIO DA PATRULHA, SANTO ANTÔNIO DAS MISSÕES, SANTO ANTÔNIO DO PALMA, SANTO ANTÔNIO DO PLANALTO, SANTO AUGUSTO, SANTO CRISTO, SANTO EXPEDITO DO SUL, SÃO BORJA, SÃO DOMINGOS DO SUL, SÃO FRANCISCO DE ASSIS, SÃO FRANCISCO DE PAULA, SÃO GABRIEL, SÃO JERÔNIMO, SÃO JOÃO DA URTIGA, SÃO JOÃO DO POLÊSINE, SÃO JORGE, SÃO JOSÉ DAS MISSÕES, SÃO JOSÉ DO HERVAL, SÃO JOSÉ DO HORTÊNCIO, SÃO JOSÉ DO INHACORÁ, SÃO JOSÉ DO NORTE, SÃO JOSÉ DO OURO, SÃO JOSÉ DO SUL, SÃO JOSÉ DOS AUSENTES, SÃO LEOPOLDO, SÃO LOURENÇO DO SUL, SÃO LUIZ GONZAGA, SÃO MARCOS, SÃO MARTINHO, SÃO MARTINHO DA SERRA, SÃO MIGUEL DAS MISSÕES, SÃO NICOLAU, SÃO PAULO DAS MISSÕES, SÃO PEDRO DA SERRA, SÃO PEDRO DAS MISSÕES, SÃO PEDRO DO BUTIÁ, SÃO PEDRO DO SUL, SÃO SEBASTIÃO DO CAÍ, SÃO SEPÉ, SÃO VALENTIM, SÃO VALENTIM DO SUL, SÃO VALÉRIO DO SUL, SÃO VENDELINO, SÃO VICENTE DO SUL, SAPIRANGA, SAPUCAIA DO SUL, SARANDI, SEBERI, SEDE NOVA, SEGREDO, SELBACH, SENADOR SALGADO FILHO, SENTINELA DO SUL, SERAFINA CORRÊA, SÉRIO, SERTÃO, SERTÃO SANTANA, SETE DE SETEMBRO, SEVERIANO DE ALMEIDA, SILVEIRA MARTINS, SINIMBU, SOBRADINHO, SOLEDADE, TABAÍ, TAPEJARA, TAPERA, TAPES, TAQUARA, TAQUARI, TAQUARUÇU DO SUL, TAVARES, TENENTE PORTELA, TERRA DE AREIA, TEUTÔNIA, TIO HUGO, TIRADENTES DO SUL, TOROPI, TORRES, TRAMANDAÍ, TRAVESSEIRO, TRÊS ARROIOS, TRÊS CACHOEIRAS, TRÊS COROAS, TRÊS DE MAIO, TRÊS FORQUILHAS, TRÊS PALMEIRAS, TRÊS PASSOS, TRINDADE DO SUL, TRIUNFO, TUCUNDUVA, TUNAS, TUPANCI DO SUL, TUPANCIRETÃ, TUPANDI, TUPARENDI, TURUÇU, UBIRETAMA, UNIÃO DA SERRA, UNISTALDA, URUGUAIANA, VACARIA, VALE DO SOL, VALE REAL, VALE VERDE, VANINI, VENÂNCIO AIRES, VERA CRUZ, VERANÓPOLIS, VESPASIANO CORREA, VIADUTOS, VIAMÃO, VICENTE DUTRA, VICTOR GRAEFF, VILA FLORES, VILA LÂNGARO, VILA MARIA, VILA NOVA DO SUL, VISTA ALEGRE, VISTA ALEGRE DO PRATA, VISTA GAÚCHA, VITÓRIA DAS MISSÕES, WESTFALIA, XANGRI-LÁ.</t>
  </si>
  <si>
    <t>Quadrimestre: 2023 Q1</t>
  </si>
  <si>
    <t>Dados Preliminares:</t>
  </si>
  <si>
    <t>Dados sujeitos à alteração</t>
  </si>
  <si>
    <t>UF</t>
  </si>
  <si>
    <t>Munícipio</t>
  </si>
  <si>
    <t>Pré-Natal (6 consultas) (%)</t>
  </si>
  <si>
    <t>Pré-Natal (Sífilis e HIV) (%)</t>
  </si>
  <si>
    <t>Gestantes Saúde Bucal (%)</t>
  </si>
  <si>
    <t>Cobertura Citopatológico (%)</t>
  </si>
  <si>
    <t>Cobertura Polio e Penta (%)</t>
  </si>
  <si>
    <t>Hipertensão (PA Aferida) (%)</t>
  </si>
  <si>
    <t>Diabetes (Hemoglobina Glicada) (%)</t>
  </si>
  <si>
    <t>RS</t>
  </si>
  <si>
    <t>430003</t>
  </si>
  <si>
    <t>ACEGUÁ</t>
  </si>
  <si>
    <t>430005</t>
  </si>
  <si>
    <t>ÁGUA SANTA</t>
  </si>
  <si>
    <t>430010</t>
  </si>
  <si>
    <t>AGUDO</t>
  </si>
  <si>
    <t>430020</t>
  </si>
  <si>
    <t>AJURICABA</t>
  </si>
  <si>
    <t>430030</t>
  </si>
  <si>
    <t>ALECRIM</t>
  </si>
  <si>
    <t>430040</t>
  </si>
  <si>
    <t>ALEGRETE</t>
  </si>
  <si>
    <t>430045</t>
  </si>
  <si>
    <t>ALEGRIA</t>
  </si>
  <si>
    <t>430047</t>
  </si>
  <si>
    <t>ALMIRANTE TAMANDARÉ DO SUL</t>
  </si>
  <si>
    <t>430050</t>
  </si>
  <si>
    <t>ALPESTRE</t>
  </si>
  <si>
    <t>430055</t>
  </si>
  <si>
    <t>ALTO ALEGRE</t>
  </si>
  <si>
    <t>430057</t>
  </si>
  <si>
    <t>ALTO FELIZ</t>
  </si>
  <si>
    <t>430060</t>
  </si>
  <si>
    <t>ALVORADA</t>
  </si>
  <si>
    <t>430063</t>
  </si>
  <si>
    <t>AMARAL FERRADOR</t>
  </si>
  <si>
    <t>430064</t>
  </si>
  <si>
    <t>AMETISTA DO SUL</t>
  </si>
  <si>
    <t>430066</t>
  </si>
  <si>
    <t>ANDRÉ DA ROCHA</t>
  </si>
  <si>
    <t>430070</t>
  </si>
  <si>
    <t>ANTA GORDA</t>
  </si>
  <si>
    <t>430080</t>
  </si>
  <si>
    <t>ANTÔNIO PRADO</t>
  </si>
  <si>
    <t>430085</t>
  </si>
  <si>
    <t>ARAMBARÉ</t>
  </si>
  <si>
    <t>430087</t>
  </si>
  <si>
    <t>ARARICÁ</t>
  </si>
  <si>
    <t>430090</t>
  </si>
  <si>
    <t>ARATIBA</t>
  </si>
  <si>
    <t>430100</t>
  </si>
  <si>
    <t>ARROIO DO MEIO</t>
  </si>
  <si>
    <t>430107</t>
  </si>
  <si>
    <t>ARROIO DO PADRE</t>
  </si>
  <si>
    <t>430105</t>
  </si>
  <si>
    <t>ARROIO DO SAL</t>
  </si>
  <si>
    <t>430120</t>
  </si>
  <si>
    <t>ARROIO DO TIGRE</t>
  </si>
  <si>
    <t>430110</t>
  </si>
  <si>
    <t>ARROIO DOS RATOS</t>
  </si>
  <si>
    <t>430130</t>
  </si>
  <si>
    <t>ARROIO GRANDE</t>
  </si>
  <si>
    <t>430140</t>
  </si>
  <si>
    <t>ARVOREZINHA</t>
  </si>
  <si>
    <t>430150</t>
  </si>
  <si>
    <t>AUGUSTO PESTANA</t>
  </si>
  <si>
    <t>430155</t>
  </si>
  <si>
    <t>ÁUREA</t>
  </si>
  <si>
    <t>430160</t>
  </si>
  <si>
    <t>BAGÉ</t>
  </si>
  <si>
    <t>430163</t>
  </si>
  <si>
    <t>BALNEÁRIO PINHAL</t>
  </si>
  <si>
    <t>430165</t>
  </si>
  <si>
    <t>BARÃO</t>
  </si>
  <si>
    <t>430170</t>
  </si>
  <si>
    <t>BARÃO DE COTEGIPE</t>
  </si>
  <si>
    <t>430175</t>
  </si>
  <si>
    <t>BARÃO DO TRIUNFO</t>
  </si>
  <si>
    <t>430185</t>
  </si>
  <si>
    <t>BARRA DO GUARITA</t>
  </si>
  <si>
    <t>430187</t>
  </si>
  <si>
    <t>BARRA DO QUARAÍ</t>
  </si>
  <si>
    <t>430190</t>
  </si>
  <si>
    <t>BARRA DO RIBEIRO</t>
  </si>
  <si>
    <t>430192</t>
  </si>
  <si>
    <t>BARRA DO RIO AZUL</t>
  </si>
  <si>
    <t>430195</t>
  </si>
  <si>
    <t>BARRA FUNDA</t>
  </si>
  <si>
    <t>430180</t>
  </si>
  <si>
    <t>BARRACÃO</t>
  </si>
  <si>
    <t>430200</t>
  </si>
  <si>
    <t>BARROS CASSAL</t>
  </si>
  <si>
    <t>430205</t>
  </si>
  <si>
    <t>BENJAMIN CONSTANT DO SUL</t>
  </si>
  <si>
    <t>430210</t>
  </si>
  <si>
    <t>BENTO GONÇALVES</t>
  </si>
  <si>
    <t>430215</t>
  </si>
  <si>
    <t>BOA VISTA DAS MISSÕES</t>
  </si>
  <si>
    <t>430220</t>
  </si>
  <si>
    <t>BOA VISTA DO BURICÁ</t>
  </si>
  <si>
    <t>430222</t>
  </si>
  <si>
    <t>BOA VISTA DO CADEADO</t>
  </si>
  <si>
    <t>430223</t>
  </si>
  <si>
    <t>BOA VISTA DO INCRA</t>
  </si>
  <si>
    <t>430225</t>
  </si>
  <si>
    <t>BOA VISTA DO SUL</t>
  </si>
  <si>
    <t>430230</t>
  </si>
  <si>
    <t>BOM JESUS</t>
  </si>
  <si>
    <t>430235</t>
  </si>
  <si>
    <t>BOM PRINCÍPIO</t>
  </si>
  <si>
    <t>430237</t>
  </si>
  <si>
    <t>BOM PROGRESSO</t>
  </si>
  <si>
    <t>430240</t>
  </si>
  <si>
    <t>BOM RETIRO DO SUL</t>
  </si>
  <si>
    <t>430245</t>
  </si>
  <si>
    <t>BOQUEIRÃO DO LEÃO</t>
  </si>
  <si>
    <t>430250</t>
  </si>
  <si>
    <t>BOSSOROCA</t>
  </si>
  <si>
    <t>430258</t>
  </si>
  <si>
    <t>BOZANO</t>
  </si>
  <si>
    <t>430260</t>
  </si>
  <si>
    <t>BRAGA</t>
  </si>
  <si>
    <t>430265</t>
  </si>
  <si>
    <t>BROCHIER</t>
  </si>
  <si>
    <t>430270</t>
  </si>
  <si>
    <t>BUTIÁ</t>
  </si>
  <si>
    <t>430280</t>
  </si>
  <si>
    <t>CAÇAPAVA DO SUL</t>
  </si>
  <si>
    <t>430290</t>
  </si>
  <si>
    <t>CACEQUI</t>
  </si>
  <si>
    <t>430300</t>
  </si>
  <si>
    <t>CACHOEIRA DO SUL</t>
  </si>
  <si>
    <t>430310</t>
  </si>
  <si>
    <t>CACHOEIRINHA</t>
  </si>
  <si>
    <t>430320</t>
  </si>
  <si>
    <t>CACIQUE DOBLE</t>
  </si>
  <si>
    <t>430330</t>
  </si>
  <si>
    <t>CAIBATÉ</t>
  </si>
  <si>
    <t>430340</t>
  </si>
  <si>
    <t>CAIÇARA</t>
  </si>
  <si>
    <t>430350</t>
  </si>
  <si>
    <t>CAMAQUÃ</t>
  </si>
  <si>
    <t>430355</t>
  </si>
  <si>
    <t>CAMARGO</t>
  </si>
  <si>
    <t>430360</t>
  </si>
  <si>
    <t>CAMBARÁ DO SUL</t>
  </si>
  <si>
    <t>430367</t>
  </si>
  <si>
    <t>CAMPESTRE DA SERRA</t>
  </si>
  <si>
    <t>430370</t>
  </si>
  <si>
    <t>CAMPINA DAS MISSÕES</t>
  </si>
  <si>
    <t>430380</t>
  </si>
  <si>
    <t>CAMPINAS DO SUL</t>
  </si>
  <si>
    <t>430390</t>
  </si>
  <si>
    <t>CAMPO BOM</t>
  </si>
  <si>
    <t>430400</t>
  </si>
  <si>
    <t>CAMPO NOVO</t>
  </si>
  <si>
    <t>430410</t>
  </si>
  <si>
    <t>CAMPOS BORGES</t>
  </si>
  <si>
    <t>430420</t>
  </si>
  <si>
    <t>CANDELÁRIA</t>
  </si>
  <si>
    <t>430430</t>
  </si>
  <si>
    <t>CÂNDIDO GODÓI</t>
  </si>
  <si>
    <t>430435</t>
  </si>
  <si>
    <t>CANDIOTA</t>
  </si>
  <si>
    <t>430440</t>
  </si>
  <si>
    <t>CANELA</t>
  </si>
  <si>
    <t>430450</t>
  </si>
  <si>
    <t>CANGUÇU</t>
  </si>
  <si>
    <t>430460</t>
  </si>
  <si>
    <t>CANOAS</t>
  </si>
  <si>
    <t>430461</t>
  </si>
  <si>
    <t>CANUDOS DO VALE</t>
  </si>
  <si>
    <t>430462</t>
  </si>
  <si>
    <t>CAPÃO BONITO DO SUL</t>
  </si>
  <si>
    <t>430463</t>
  </si>
  <si>
    <t>CAPÃO DA CANOA</t>
  </si>
  <si>
    <t>430465</t>
  </si>
  <si>
    <t>CAPÃO DO CIPÓ</t>
  </si>
  <si>
    <t>430466</t>
  </si>
  <si>
    <t>CAPÃO DO LEÃO</t>
  </si>
  <si>
    <t>430468</t>
  </si>
  <si>
    <t>CAPELA DE SANTANA</t>
  </si>
  <si>
    <t>430469</t>
  </si>
  <si>
    <t>CAPITÃO</t>
  </si>
  <si>
    <t>430467</t>
  </si>
  <si>
    <t>CAPIVARI DO SUL</t>
  </si>
  <si>
    <t>430471</t>
  </si>
  <si>
    <t>CARAÁ</t>
  </si>
  <si>
    <t>430470</t>
  </si>
  <si>
    <t>CARAZINHO</t>
  </si>
  <si>
    <t>430480</t>
  </si>
  <si>
    <t>CARLOS BARBOSA</t>
  </si>
  <si>
    <t>430485</t>
  </si>
  <si>
    <t>CARLOS GOMES</t>
  </si>
  <si>
    <t>430490</t>
  </si>
  <si>
    <t>CASCA</t>
  </si>
  <si>
    <t>430495</t>
  </si>
  <si>
    <t>CASEIROS</t>
  </si>
  <si>
    <t>430500</t>
  </si>
  <si>
    <t>CATUÍPE</t>
  </si>
  <si>
    <t>430510</t>
  </si>
  <si>
    <t>CAXIAS DO SUL</t>
  </si>
  <si>
    <t>430511</t>
  </si>
  <si>
    <t>CENTENÁRIO</t>
  </si>
  <si>
    <t>430512</t>
  </si>
  <si>
    <t>CERRITO</t>
  </si>
  <si>
    <t>430513</t>
  </si>
  <si>
    <t>CERRO BRANCO</t>
  </si>
  <si>
    <t>430515</t>
  </si>
  <si>
    <t>CERRO GRANDE</t>
  </si>
  <si>
    <t>430517</t>
  </si>
  <si>
    <t>CERRO GRANDE DO SUL</t>
  </si>
  <si>
    <t>430520</t>
  </si>
  <si>
    <t>CERRO LARGO</t>
  </si>
  <si>
    <t>430530</t>
  </si>
  <si>
    <t>CHAPADA</t>
  </si>
  <si>
    <t>430535</t>
  </si>
  <si>
    <t>CHARQUEADAS</t>
  </si>
  <si>
    <t>430537</t>
  </si>
  <si>
    <t>CHARRUA</t>
  </si>
  <si>
    <t>430540</t>
  </si>
  <si>
    <t>CHIAPETTA</t>
  </si>
  <si>
    <t>430543</t>
  </si>
  <si>
    <t>CHUÍ</t>
  </si>
  <si>
    <t>430544</t>
  </si>
  <si>
    <t>CHUVISCA</t>
  </si>
  <si>
    <t>430545</t>
  </si>
  <si>
    <t>CIDREIRA</t>
  </si>
  <si>
    <t>430550</t>
  </si>
  <si>
    <t>CIRÍACO</t>
  </si>
  <si>
    <t>430558</t>
  </si>
  <si>
    <t>COLINAS</t>
  </si>
  <si>
    <t>430560</t>
  </si>
  <si>
    <t>COLORADO</t>
  </si>
  <si>
    <t>430570</t>
  </si>
  <si>
    <t>CONDOR</t>
  </si>
  <si>
    <t>430580</t>
  </si>
  <si>
    <t>CONSTANTINA</t>
  </si>
  <si>
    <t>430583</t>
  </si>
  <si>
    <t>COQUEIRO BAIXO</t>
  </si>
  <si>
    <t>430585</t>
  </si>
  <si>
    <t>COQUEIROS DO SUL</t>
  </si>
  <si>
    <t>430587</t>
  </si>
  <si>
    <t>CORONEL BARROS</t>
  </si>
  <si>
    <t>430590</t>
  </si>
  <si>
    <t>CORONEL BICACO</t>
  </si>
  <si>
    <t>430593</t>
  </si>
  <si>
    <t>CORONEL PILAR</t>
  </si>
  <si>
    <t>430595</t>
  </si>
  <si>
    <t>COTIPORÃ</t>
  </si>
  <si>
    <t>430597</t>
  </si>
  <si>
    <t>COXILHA</t>
  </si>
  <si>
    <t>430600</t>
  </si>
  <si>
    <t>CRISSIUMAL</t>
  </si>
  <si>
    <t>430605</t>
  </si>
  <si>
    <t>CRISTAL</t>
  </si>
  <si>
    <t>430607</t>
  </si>
  <si>
    <t>CRISTAL DO SUL</t>
  </si>
  <si>
    <t>430610</t>
  </si>
  <si>
    <t>CRUZ ALTA</t>
  </si>
  <si>
    <t>430613</t>
  </si>
  <si>
    <t>CRUZALTENSE</t>
  </si>
  <si>
    <t>430620</t>
  </si>
  <si>
    <t>CRUZEIRO DO SUL</t>
  </si>
  <si>
    <t>430630</t>
  </si>
  <si>
    <t>DAVID CANABARRO</t>
  </si>
  <si>
    <t>430632</t>
  </si>
  <si>
    <t>DERRUBADAS</t>
  </si>
  <si>
    <t>430635</t>
  </si>
  <si>
    <t>DEZESSEIS DE NOVEMBRO</t>
  </si>
  <si>
    <t>430637</t>
  </si>
  <si>
    <t>DILERMANDO DE AGUIAR</t>
  </si>
  <si>
    <t>430640</t>
  </si>
  <si>
    <t>DOIS IRMÃOS</t>
  </si>
  <si>
    <t>430642</t>
  </si>
  <si>
    <t>DOIS IRMÃOS DAS MISSÕES</t>
  </si>
  <si>
    <t>430645</t>
  </si>
  <si>
    <t>DOIS LAJEADOS</t>
  </si>
  <si>
    <t>430650</t>
  </si>
  <si>
    <t>DOM FELICIANO</t>
  </si>
  <si>
    <t>430660</t>
  </si>
  <si>
    <t>DOM PEDRITO</t>
  </si>
  <si>
    <t>430655</t>
  </si>
  <si>
    <t>DOM PEDRO DE ALCÂNTARA</t>
  </si>
  <si>
    <t>430670</t>
  </si>
  <si>
    <t>DONA FRANCISCA</t>
  </si>
  <si>
    <t>430673</t>
  </si>
  <si>
    <t>DOUTOR MAURÍCIO CARDOSO</t>
  </si>
  <si>
    <t>430675</t>
  </si>
  <si>
    <t>DOUTOR RICARDO</t>
  </si>
  <si>
    <t>430676</t>
  </si>
  <si>
    <t>ELDORADO DO SUL</t>
  </si>
  <si>
    <t>430680</t>
  </si>
  <si>
    <t>ENCANTADO</t>
  </si>
  <si>
    <t>430690</t>
  </si>
  <si>
    <t>ENCRUZILHADA DO SUL</t>
  </si>
  <si>
    <t>430692</t>
  </si>
  <si>
    <t>ENGENHO VELHO</t>
  </si>
  <si>
    <t>430695</t>
  </si>
  <si>
    <t>ENTRE RIOS DO SUL</t>
  </si>
  <si>
    <t>430693</t>
  </si>
  <si>
    <t>ENTRE-IJUÍS</t>
  </si>
  <si>
    <t>430697</t>
  </si>
  <si>
    <t>EREBANGO</t>
  </si>
  <si>
    <t>430700</t>
  </si>
  <si>
    <t>ERECHIM</t>
  </si>
  <si>
    <t>430705</t>
  </si>
  <si>
    <t>ERNESTINA</t>
  </si>
  <si>
    <t>430720</t>
  </si>
  <si>
    <t>ERVAL GRANDE</t>
  </si>
  <si>
    <t>430730</t>
  </si>
  <si>
    <t>ERVAL SECO</t>
  </si>
  <si>
    <t>430740</t>
  </si>
  <si>
    <t>ESMERALDA</t>
  </si>
  <si>
    <t>430745</t>
  </si>
  <si>
    <t>ESPERANÇA DO SUL</t>
  </si>
  <si>
    <t>430750</t>
  </si>
  <si>
    <t>ESPUMOSO</t>
  </si>
  <si>
    <t>430755</t>
  </si>
  <si>
    <t>ESTAÇÃO</t>
  </si>
  <si>
    <t>430760</t>
  </si>
  <si>
    <t>ESTÂNCIA VELHA</t>
  </si>
  <si>
    <t>430770</t>
  </si>
  <si>
    <t>ESTEIO</t>
  </si>
  <si>
    <t>430780</t>
  </si>
  <si>
    <t>ESTRELA</t>
  </si>
  <si>
    <t>430781</t>
  </si>
  <si>
    <t>ESTRELA VELHA</t>
  </si>
  <si>
    <t>430783</t>
  </si>
  <si>
    <t>EUGÊNIO DE CASTRO</t>
  </si>
  <si>
    <t>430786</t>
  </si>
  <si>
    <t>FAGUNDES VARELA</t>
  </si>
  <si>
    <t>430790</t>
  </si>
  <si>
    <t>FARROUPILHA</t>
  </si>
  <si>
    <t>430800</t>
  </si>
  <si>
    <t>FAXINAL DO SOTURNO</t>
  </si>
  <si>
    <t>430805</t>
  </si>
  <si>
    <t>FAXINALZINHO</t>
  </si>
  <si>
    <t>430807</t>
  </si>
  <si>
    <t>FAZENDA VILANOVA</t>
  </si>
  <si>
    <t>430810</t>
  </si>
  <si>
    <t>FELIZ</t>
  </si>
  <si>
    <t>430820</t>
  </si>
  <si>
    <t>FLORES DA CUNHA</t>
  </si>
  <si>
    <t>430825</t>
  </si>
  <si>
    <t>FLORIANO PEIXOTO</t>
  </si>
  <si>
    <t>430830</t>
  </si>
  <si>
    <t>FONTOURA XAVIER</t>
  </si>
  <si>
    <t>430840</t>
  </si>
  <si>
    <t>FORMIGUEIRO</t>
  </si>
  <si>
    <t>430843</t>
  </si>
  <si>
    <t>FORQUETINHA</t>
  </si>
  <si>
    <t>430845</t>
  </si>
  <si>
    <t>FORTALEZA DOS VALOS</t>
  </si>
  <si>
    <t>430850</t>
  </si>
  <si>
    <t>FREDERICO WESTPHALEN</t>
  </si>
  <si>
    <t>430860</t>
  </si>
  <si>
    <t>GARIBALDI</t>
  </si>
  <si>
    <t>430865</t>
  </si>
  <si>
    <t>GARRUCHOS</t>
  </si>
  <si>
    <t>430870</t>
  </si>
  <si>
    <t>GAURAMA</t>
  </si>
  <si>
    <t>430880</t>
  </si>
  <si>
    <t>GENERAL CÂMARA</t>
  </si>
  <si>
    <t>430885</t>
  </si>
  <si>
    <t>GENTIL</t>
  </si>
  <si>
    <t>430890</t>
  </si>
  <si>
    <t>GETÚLIO VARGAS</t>
  </si>
  <si>
    <t>430900</t>
  </si>
  <si>
    <t>GIRUÁ</t>
  </si>
  <si>
    <t>430905</t>
  </si>
  <si>
    <t>GLORINHA</t>
  </si>
  <si>
    <t>430910</t>
  </si>
  <si>
    <t>GRAMADO</t>
  </si>
  <si>
    <t>430912</t>
  </si>
  <si>
    <t>GRAMADO DOS LOUREIROS</t>
  </si>
  <si>
    <t>430915</t>
  </si>
  <si>
    <t>GRAMADO XAVIER</t>
  </si>
  <si>
    <t>430920</t>
  </si>
  <si>
    <t>GRAVATAÍ</t>
  </si>
  <si>
    <t>430925</t>
  </si>
  <si>
    <t>GUABIJU</t>
  </si>
  <si>
    <t>430930</t>
  </si>
  <si>
    <t>GUAÍBA</t>
  </si>
  <si>
    <t>430940</t>
  </si>
  <si>
    <t>GUAPORÉ</t>
  </si>
  <si>
    <t>430950</t>
  </si>
  <si>
    <t>GUARANI DAS MISSÕES</t>
  </si>
  <si>
    <t>430955</t>
  </si>
  <si>
    <t>HARMONIA</t>
  </si>
  <si>
    <t>430710</t>
  </si>
  <si>
    <t>HERVAL</t>
  </si>
  <si>
    <t>430957</t>
  </si>
  <si>
    <t>HERVEIRAS</t>
  </si>
  <si>
    <t>430960</t>
  </si>
  <si>
    <t>HORIZONTINA</t>
  </si>
  <si>
    <t>430965</t>
  </si>
  <si>
    <t>HULHA NEGRA</t>
  </si>
  <si>
    <t>430970</t>
  </si>
  <si>
    <t>HUMAITÁ</t>
  </si>
  <si>
    <t>430975</t>
  </si>
  <si>
    <t>IBARAMA</t>
  </si>
  <si>
    <t>430980</t>
  </si>
  <si>
    <t>IBIAÇÁ</t>
  </si>
  <si>
    <t>430990</t>
  </si>
  <si>
    <t>IBIRAIARAS</t>
  </si>
  <si>
    <t>430995</t>
  </si>
  <si>
    <t>IBIRAPUITÃ</t>
  </si>
  <si>
    <t>431000</t>
  </si>
  <si>
    <t>IBIRUBÁ</t>
  </si>
  <si>
    <t>431010</t>
  </si>
  <si>
    <t>IGREJINHA</t>
  </si>
  <si>
    <t>431020</t>
  </si>
  <si>
    <t>IJUÍ</t>
  </si>
  <si>
    <t>431030</t>
  </si>
  <si>
    <t>ILÓPOLIS</t>
  </si>
  <si>
    <t>431033</t>
  </si>
  <si>
    <t>IMBÉ</t>
  </si>
  <si>
    <t>431036</t>
  </si>
  <si>
    <t>IMIGRANTE</t>
  </si>
  <si>
    <t>431040</t>
  </si>
  <si>
    <t>INDEPENDÊNCIA</t>
  </si>
  <si>
    <t>431041</t>
  </si>
  <si>
    <t>INHACORÁ</t>
  </si>
  <si>
    <t>431043</t>
  </si>
  <si>
    <t>IPÊ</t>
  </si>
  <si>
    <t>431046</t>
  </si>
  <si>
    <t>IPIRANGA DO SUL</t>
  </si>
  <si>
    <t>431050</t>
  </si>
  <si>
    <t>IRAÍ</t>
  </si>
  <si>
    <t>431053</t>
  </si>
  <si>
    <t>ITAARA</t>
  </si>
  <si>
    <t>431055</t>
  </si>
  <si>
    <t>ITACURUBI</t>
  </si>
  <si>
    <t>431057</t>
  </si>
  <si>
    <t>ITAPUCA</t>
  </si>
  <si>
    <t>431060</t>
  </si>
  <si>
    <t>ITAQUI</t>
  </si>
  <si>
    <t>431065</t>
  </si>
  <si>
    <t>ITATI</t>
  </si>
  <si>
    <t>431070</t>
  </si>
  <si>
    <t>ITATIBA DO SUL</t>
  </si>
  <si>
    <t>431075</t>
  </si>
  <si>
    <t>IVORÁ</t>
  </si>
  <si>
    <t>431080</t>
  </si>
  <si>
    <t>IVOTI</t>
  </si>
  <si>
    <t>431085</t>
  </si>
  <si>
    <t>JABOTICABA</t>
  </si>
  <si>
    <t>431087</t>
  </si>
  <si>
    <t>JACUIZINHO</t>
  </si>
  <si>
    <t>431090</t>
  </si>
  <si>
    <t>JACUTINGA</t>
  </si>
  <si>
    <t>431100</t>
  </si>
  <si>
    <t>JAGUARÃO</t>
  </si>
  <si>
    <t>431110</t>
  </si>
  <si>
    <t>JAGUARI</t>
  </si>
  <si>
    <t>431112</t>
  </si>
  <si>
    <t>JAQUIRANA</t>
  </si>
  <si>
    <t>431113</t>
  </si>
  <si>
    <t>JARI</t>
  </si>
  <si>
    <t>431115</t>
  </si>
  <si>
    <t>JÓIA</t>
  </si>
  <si>
    <t>431120</t>
  </si>
  <si>
    <t>JÚLIO DE CASTILHOS</t>
  </si>
  <si>
    <t>431123</t>
  </si>
  <si>
    <t>LAGOA BONITA DO SUL</t>
  </si>
  <si>
    <t>431127</t>
  </si>
  <si>
    <t>LAGOA DOS TRÊS CANTOS</t>
  </si>
  <si>
    <t>431130</t>
  </si>
  <si>
    <t>LAGOA VERMELHA</t>
  </si>
  <si>
    <t>431125</t>
  </si>
  <si>
    <t>LAGOÃO</t>
  </si>
  <si>
    <t>431140</t>
  </si>
  <si>
    <t>LAJEADO</t>
  </si>
  <si>
    <t>431142</t>
  </si>
  <si>
    <t>LAJEADO DO BUGRE</t>
  </si>
  <si>
    <t>431150</t>
  </si>
  <si>
    <t>LAVRAS DO SUL</t>
  </si>
  <si>
    <t>431160</t>
  </si>
  <si>
    <t>LIBERATO SALZANO</t>
  </si>
  <si>
    <t>431162</t>
  </si>
  <si>
    <t>LINDOLFO COLLOR</t>
  </si>
  <si>
    <t>431164</t>
  </si>
  <si>
    <t>LINHA NOVA</t>
  </si>
  <si>
    <t>431171</t>
  </si>
  <si>
    <t>MAÇAMBARÁ</t>
  </si>
  <si>
    <t>431170</t>
  </si>
  <si>
    <t>MACHADINHO</t>
  </si>
  <si>
    <t>431173</t>
  </si>
  <si>
    <t>MAMPITUBA</t>
  </si>
  <si>
    <t>431175</t>
  </si>
  <si>
    <t>MANOEL VIANA</t>
  </si>
  <si>
    <t>431177</t>
  </si>
  <si>
    <t>MAQUINÉ</t>
  </si>
  <si>
    <t>431179</t>
  </si>
  <si>
    <t>MARATÁ</t>
  </si>
  <si>
    <t>431180</t>
  </si>
  <si>
    <t>MARAU</t>
  </si>
  <si>
    <t>431190</t>
  </si>
  <si>
    <t>MARCELINO RAMOS</t>
  </si>
  <si>
    <t>431198</t>
  </si>
  <si>
    <t>MARIANA PIMENTEL</t>
  </si>
  <si>
    <t>431200</t>
  </si>
  <si>
    <t>MARIANO MORO</t>
  </si>
  <si>
    <t>431205</t>
  </si>
  <si>
    <t>MARQUES DE SOUZA</t>
  </si>
  <si>
    <t>431210</t>
  </si>
  <si>
    <t>MATA</t>
  </si>
  <si>
    <t>431213</t>
  </si>
  <si>
    <t>MATO CASTELHANO</t>
  </si>
  <si>
    <t>431215</t>
  </si>
  <si>
    <t>MATO LEITÃO</t>
  </si>
  <si>
    <t>431217</t>
  </si>
  <si>
    <t>MATO QUEIMADO</t>
  </si>
  <si>
    <t>431220</t>
  </si>
  <si>
    <t>MAXIMILIANO DE ALMEIDA</t>
  </si>
  <si>
    <t>431225</t>
  </si>
  <si>
    <t>MINAS DO LEÃO</t>
  </si>
  <si>
    <t>431230</t>
  </si>
  <si>
    <t>MIRAGUAÍ</t>
  </si>
  <si>
    <t>431235</t>
  </si>
  <si>
    <t>MONTAURI</t>
  </si>
  <si>
    <t>431237</t>
  </si>
  <si>
    <t>MONTE ALEGRE DOS CAMPOS</t>
  </si>
  <si>
    <t>431238</t>
  </si>
  <si>
    <t>MONTE BELO DO SUL</t>
  </si>
  <si>
    <t>431240</t>
  </si>
  <si>
    <t>MONTENEGRO</t>
  </si>
  <si>
    <t>431242</t>
  </si>
  <si>
    <t>MORMAÇO</t>
  </si>
  <si>
    <t>431244</t>
  </si>
  <si>
    <t>MORRINHOS DO SUL</t>
  </si>
  <si>
    <t>431245</t>
  </si>
  <si>
    <t>MORRO REDONDO</t>
  </si>
  <si>
    <t>431247</t>
  </si>
  <si>
    <t>MORRO REUTER</t>
  </si>
  <si>
    <t>431250</t>
  </si>
  <si>
    <t>MOSTARDAS</t>
  </si>
  <si>
    <t>431260</t>
  </si>
  <si>
    <t>MUÇUM</t>
  </si>
  <si>
    <t>431261</t>
  </si>
  <si>
    <t>MUITOS CAPÕES</t>
  </si>
  <si>
    <t>431262</t>
  </si>
  <si>
    <t>MULITERNO</t>
  </si>
  <si>
    <t>431265</t>
  </si>
  <si>
    <t>NÃO-ME-TOQUE</t>
  </si>
  <si>
    <t>431267</t>
  </si>
  <si>
    <t>NICOLAU VERGUEIRO</t>
  </si>
  <si>
    <t>431270</t>
  </si>
  <si>
    <t>NONOAI</t>
  </si>
  <si>
    <t>431275</t>
  </si>
  <si>
    <t>NOVA ALVORADA</t>
  </si>
  <si>
    <t>431280</t>
  </si>
  <si>
    <t>NOVA ARAÇÁ</t>
  </si>
  <si>
    <t>431290</t>
  </si>
  <si>
    <t>NOVA BASSANO</t>
  </si>
  <si>
    <t>431295</t>
  </si>
  <si>
    <t>NOVA BOA VISTA</t>
  </si>
  <si>
    <t>431300</t>
  </si>
  <si>
    <t>NOVA BRÉSCIA</t>
  </si>
  <si>
    <t>431301</t>
  </si>
  <si>
    <t>NOVA CANDELÁRIA</t>
  </si>
  <si>
    <t>431303</t>
  </si>
  <si>
    <t>NOVA ESPERANÇA DO SUL</t>
  </si>
  <si>
    <t>431306</t>
  </si>
  <si>
    <t>NOVA HARTZ</t>
  </si>
  <si>
    <t>431308</t>
  </si>
  <si>
    <t>NOVA PÁDUA</t>
  </si>
  <si>
    <t>431310</t>
  </si>
  <si>
    <t>NOVA PALMA</t>
  </si>
  <si>
    <t>431320</t>
  </si>
  <si>
    <t>NOVA PETRÓPOLIS</t>
  </si>
  <si>
    <t>431330</t>
  </si>
  <si>
    <t>NOVA PRATA</t>
  </si>
  <si>
    <t>431333</t>
  </si>
  <si>
    <t>NOVA RAMADA</t>
  </si>
  <si>
    <t>431335</t>
  </si>
  <si>
    <t>NOVA ROMA DO SUL</t>
  </si>
  <si>
    <t>431337</t>
  </si>
  <si>
    <t>NOVA SANTA RITA</t>
  </si>
  <si>
    <t>431349</t>
  </si>
  <si>
    <t>NOVO BARREIRO</t>
  </si>
  <si>
    <t>431339</t>
  </si>
  <si>
    <t>NOVO CABRAIS</t>
  </si>
  <si>
    <t>431340</t>
  </si>
  <si>
    <t>NOVO HAMBURGO</t>
  </si>
  <si>
    <t>431342</t>
  </si>
  <si>
    <t>NOVO MACHADO</t>
  </si>
  <si>
    <t>431344</t>
  </si>
  <si>
    <t>NOVO TIRADENTES</t>
  </si>
  <si>
    <t>431346</t>
  </si>
  <si>
    <t>NOVO XINGU</t>
  </si>
  <si>
    <t>431350</t>
  </si>
  <si>
    <t>OSÓRIO</t>
  </si>
  <si>
    <t>431360</t>
  </si>
  <si>
    <t>PAIM FILHO</t>
  </si>
  <si>
    <t>431365</t>
  </si>
  <si>
    <t>PALMARES DO SUL</t>
  </si>
  <si>
    <t>431370</t>
  </si>
  <si>
    <t>PALMEIRA DAS MISSÕES</t>
  </si>
  <si>
    <t>431380</t>
  </si>
  <si>
    <t>PALMITINHO</t>
  </si>
  <si>
    <t>431390</t>
  </si>
  <si>
    <t>PANAMBI</t>
  </si>
  <si>
    <t>431395</t>
  </si>
  <si>
    <t>PANTANO GRANDE</t>
  </si>
  <si>
    <t>431400</t>
  </si>
  <si>
    <t>PARAÍ</t>
  </si>
  <si>
    <t>431402</t>
  </si>
  <si>
    <t>PARAÍSO DO SUL</t>
  </si>
  <si>
    <t>431403</t>
  </si>
  <si>
    <t>PARECI NOVO</t>
  </si>
  <si>
    <t>431405</t>
  </si>
  <si>
    <t>PAROBÉ</t>
  </si>
  <si>
    <t>431406</t>
  </si>
  <si>
    <t>PASSA SETE</t>
  </si>
  <si>
    <t>431407</t>
  </si>
  <si>
    <t>PASSO DO SOBRADO</t>
  </si>
  <si>
    <t>431410</t>
  </si>
  <si>
    <t>PASSO FUNDO</t>
  </si>
  <si>
    <t>431413</t>
  </si>
  <si>
    <t>PAULO BENTO</t>
  </si>
  <si>
    <t>431415</t>
  </si>
  <si>
    <t>PAVERAMA</t>
  </si>
  <si>
    <t>431417</t>
  </si>
  <si>
    <t>PEDRAS ALTAS</t>
  </si>
  <si>
    <t>431420</t>
  </si>
  <si>
    <t>PEDRO OSÓRIO</t>
  </si>
  <si>
    <t>431430</t>
  </si>
  <si>
    <t>PEJUÇARA</t>
  </si>
  <si>
    <t>431440</t>
  </si>
  <si>
    <t>PELOTAS</t>
  </si>
  <si>
    <t>431442</t>
  </si>
  <si>
    <t>PICADA CAFÉ</t>
  </si>
  <si>
    <t>431445</t>
  </si>
  <si>
    <t>PINHAL</t>
  </si>
  <si>
    <t>431446</t>
  </si>
  <si>
    <t>PINHAL DA SERRA</t>
  </si>
  <si>
    <t>431447</t>
  </si>
  <si>
    <t>PINHAL GRANDE</t>
  </si>
  <si>
    <t>431449</t>
  </si>
  <si>
    <t>PINHEIRINHO DO VALE</t>
  </si>
  <si>
    <t>431450</t>
  </si>
  <si>
    <t>PINHEIRO MACHADO</t>
  </si>
  <si>
    <t>431454</t>
  </si>
  <si>
    <t>PINTO BANDEIRA</t>
  </si>
  <si>
    <t>431455</t>
  </si>
  <si>
    <t>PIRAPÓ</t>
  </si>
  <si>
    <t>431460</t>
  </si>
  <si>
    <t>PIRATINI</t>
  </si>
  <si>
    <t>431470</t>
  </si>
  <si>
    <t>PLANALTO</t>
  </si>
  <si>
    <t>431475</t>
  </si>
  <si>
    <t>POÇO DAS ANTAS</t>
  </si>
  <si>
    <t>431477</t>
  </si>
  <si>
    <t>PONTÃO</t>
  </si>
  <si>
    <t>431478</t>
  </si>
  <si>
    <t>PONTE PRETA</t>
  </si>
  <si>
    <t>431480</t>
  </si>
  <si>
    <t>PORTÃO</t>
  </si>
  <si>
    <t>431490</t>
  </si>
  <si>
    <t>PORTO ALEGRE</t>
  </si>
  <si>
    <t>431500</t>
  </si>
  <si>
    <t>PORTO LUCENA</t>
  </si>
  <si>
    <t>431505</t>
  </si>
  <si>
    <t>PORTO MAUÁ</t>
  </si>
  <si>
    <t>431507</t>
  </si>
  <si>
    <t>PORTO VERA CRUZ</t>
  </si>
  <si>
    <t>431510</t>
  </si>
  <si>
    <t>PORTO XAVIER</t>
  </si>
  <si>
    <t>431513</t>
  </si>
  <si>
    <t>POUSO NOVO</t>
  </si>
  <si>
    <t>431514</t>
  </si>
  <si>
    <t>PRESIDENTE LUCENA</t>
  </si>
  <si>
    <t>431515</t>
  </si>
  <si>
    <t>PROGRESSO</t>
  </si>
  <si>
    <t>431517</t>
  </si>
  <si>
    <t>PROTÁSIO ALVES</t>
  </si>
  <si>
    <t>431520</t>
  </si>
  <si>
    <t>PUTINGA</t>
  </si>
  <si>
    <t>431530</t>
  </si>
  <si>
    <t>QUARAÍ</t>
  </si>
  <si>
    <t>431531</t>
  </si>
  <si>
    <t>QUATRO IRMÃOS</t>
  </si>
  <si>
    <t>431532</t>
  </si>
  <si>
    <t>QUEVEDOS</t>
  </si>
  <si>
    <t>431535</t>
  </si>
  <si>
    <t>QUINZE DE NOVEMBRO</t>
  </si>
  <si>
    <t>431540</t>
  </si>
  <si>
    <t>REDENTORA</t>
  </si>
  <si>
    <t>431545</t>
  </si>
  <si>
    <t>RELVADO</t>
  </si>
  <si>
    <t>431550</t>
  </si>
  <si>
    <t>RESTINGA SECA</t>
  </si>
  <si>
    <t>431555</t>
  </si>
  <si>
    <t>RIO DOS ÍNDIOS</t>
  </si>
  <si>
    <t>431560</t>
  </si>
  <si>
    <t>RIO GRANDE</t>
  </si>
  <si>
    <t>431570</t>
  </si>
  <si>
    <t>RIO PARDO</t>
  </si>
  <si>
    <t>431575</t>
  </si>
  <si>
    <t>RIOZINHO</t>
  </si>
  <si>
    <t>431580</t>
  </si>
  <si>
    <t>ROCA SALES</t>
  </si>
  <si>
    <t>431590</t>
  </si>
  <si>
    <t>RODEIO BONITO</t>
  </si>
  <si>
    <t>431595</t>
  </si>
  <si>
    <t>ROLADOR</t>
  </si>
  <si>
    <t>431600</t>
  </si>
  <si>
    <t>ROLANTE</t>
  </si>
  <si>
    <t>431610</t>
  </si>
  <si>
    <t>RONDA ALTA</t>
  </si>
  <si>
    <t>431620</t>
  </si>
  <si>
    <t>RONDINHA</t>
  </si>
  <si>
    <t>431630</t>
  </si>
  <si>
    <t>ROQUE GONZALES</t>
  </si>
  <si>
    <t>431640</t>
  </si>
  <si>
    <t>ROSÁRIO DO SUL</t>
  </si>
  <si>
    <t>431642</t>
  </si>
  <si>
    <t>SAGRADA FAMÍLIA</t>
  </si>
  <si>
    <t>431643</t>
  </si>
  <si>
    <t>SALDANHA MARINHO</t>
  </si>
  <si>
    <t>431645</t>
  </si>
  <si>
    <t>SALTO DO JACUÍ</t>
  </si>
  <si>
    <t>431647</t>
  </si>
  <si>
    <t>SALVADOR DAS MISSÕES</t>
  </si>
  <si>
    <t>431650</t>
  </si>
  <si>
    <t>SALVADOR DO SUL</t>
  </si>
  <si>
    <t>431660</t>
  </si>
  <si>
    <t>SANANDUVA</t>
  </si>
  <si>
    <t>431670</t>
  </si>
  <si>
    <t>SANTA BÁRBARA DO SUL</t>
  </si>
  <si>
    <t>431673</t>
  </si>
  <si>
    <t>SANTA CECÍLIA DO SUL</t>
  </si>
  <si>
    <t>431675</t>
  </si>
  <si>
    <t>SANTA CLARA DO SUL</t>
  </si>
  <si>
    <t>431680</t>
  </si>
  <si>
    <t>SANTA CRUZ DO SUL</t>
  </si>
  <si>
    <t>431697</t>
  </si>
  <si>
    <t>SANTA MARGARIDA DO SUL</t>
  </si>
  <si>
    <t>431690</t>
  </si>
  <si>
    <t>SANTA MARIA</t>
  </si>
  <si>
    <t>431695</t>
  </si>
  <si>
    <t>SANTA MARIA DO HERVAL</t>
  </si>
  <si>
    <t>431720</t>
  </si>
  <si>
    <t>SANTA ROSA</t>
  </si>
  <si>
    <t>431725</t>
  </si>
  <si>
    <t>SANTA TEREZA</t>
  </si>
  <si>
    <t>431730</t>
  </si>
  <si>
    <t>SANTA VITÓRIA DO PALMAR</t>
  </si>
  <si>
    <t>431700</t>
  </si>
  <si>
    <t>SANTANA DA BOA VISTA</t>
  </si>
  <si>
    <t>431710</t>
  </si>
  <si>
    <t>SANT'ANA DO LIVRAMENTO</t>
  </si>
  <si>
    <t>431740</t>
  </si>
  <si>
    <t>SANTIAGO</t>
  </si>
  <si>
    <t>431750</t>
  </si>
  <si>
    <t>SANTO ÂNGELO</t>
  </si>
  <si>
    <t>431760</t>
  </si>
  <si>
    <t>SANTO ANTÔNIO DA PATRULHA</t>
  </si>
  <si>
    <t>431770</t>
  </si>
  <si>
    <t>SANTO ANTÔNIO DAS MISSÕES</t>
  </si>
  <si>
    <t>431755</t>
  </si>
  <si>
    <t>SANTO ANTÔNIO DO PALMA</t>
  </si>
  <si>
    <t>431775</t>
  </si>
  <si>
    <t>SANTO ANTÔNIO DO PLANALTO</t>
  </si>
  <si>
    <t>431780</t>
  </si>
  <si>
    <t>SANTO AUGUSTO</t>
  </si>
  <si>
    <t>431790</t>
  </si>
  <si>
    <t>SANTO CRISTO</t>
  </si>
  <si>
    <t>431795</t>
  </si>
  <si>
    <t>SANTO EXPEDITO DO SUL</t>
  </si>
  <si>
    <t>431800</t>
  </si>
  <si>
    <t>SÃO BORJA</t>
  </si>
  <si>
    <t>431805</t>
  </si>
  <si>
    <t>SÃO DOMINGOS DO SUL</t>
  </si>
  <si>
    <t>431810</t>
  </si>
  <si>
    <t>SÃO FRANCISCO DE ASSIS</t>
  </si>
  <si>
    <t>431820</t>
  </si>
  <si>
    <t>SÃO FRANCISCO DE PAULA</t>
  </si>
  <si>
    <t>431830</t>
  </si>
  <si>
    <t>SÃO GABRIEL</t>
  </si>
  <si>
    <t>431840</t>
  </si>
  <si>
    <t>SÃO JERÔNIMO</t>
  </si>
  <si>
    <t>431842</t>
  </si>
  <si>
    <t>SÃO JOÃO DA URTIGA</t>
  </si>
  <si>
    <t>431843</t>
  </si>
  <si>
    <t>SÃO JOÃO DO POLÊSINE</t>
  </si>
  <si>
    <t>431844</t>
  </si>
  <si>
    <t>SÃO JORGE</t>
  </si>
  <si>
    <t>431845</t>
  </si>
  <si>
    <t>SÃO JOSÉ DAS MISSÕES</t>
  </si>
  <si>
    <t>431846</t>
  </si>
  <si>
    <t>SÃO JOSÉ DO HERVAL</t>
  </si>
  <si>
    <t>431848</t>
  </si>
  <si>
    <t>SÃO JOSÉ DO HORTÊNCIO</t>
  </si>
  <si>
    <t>431849</t>
  </si>
  <si>
    <t>SÃO JOSÉ DO INHACORÁ</t>
  </si>
  <si>
    <t>431850</t>
  </si>
  <si>
    <t>SÃO JOSÉ DO NORTE</t>
  </si>
  <si>
    <t>431860</t>
  </si>
  <si>
    <t>SÃO JOSÉ DO OURO</t>
  </si>
  <si>
    <t>431861</t>
  </si>
  <si>
    <t>SÃO JOSÉ DO SUL</t>
  </si>
  <si>
    <t>431862</t>
  </si>
  <si>
    <t>SÃO JOSÉ DOS AUSENTES</t>
  </si>
  <si>
    <t>431870</t>
  </si>
  <si>
    <t>SÃO LEOPOLDO</t>
  </si>
  <si>
    <t>431880</t>
  </si>
  <si>
    <t>SÃO LOURENÇO DO SUL</t>
  </si>
  <si>
    <t>431890</t>
  </si>
  <si>
    <t>SÃO LUIZ GONZAGA</t>
  </si>
  <si>
    <t>431900</t>
  </si>
  <si>
    <t>SÃO MARCOS</t>
  </si>
  <si>
    <t>431910</t>
  </si>
  <si>
    <t>SÃO MARTINHO</t>
  </si>
  <si>
    <t>431912</t>
  </si>
  <si>
    <t>SÃO MARTINHO DA SERRA</t>
  </si>
  <si>
    <t>431915</t>
  </si>
  <si>
    <t>SÃO MIGUEL DAS MISSÕES</t>
  </si>
  <si>
    <t>431920</t>
  </si>
  <si>
    <t>SÃO NICOLAU</t>
  </si>
  <si>
    <t>431930</t>
  </si>
  <si>
    <t>SÃO PAULO DAS MISSÕES</t>
  </si>
  <si>
    <t>431935</t>
  </si>
  <si>
    <t>SÃO PEDRO DA SERRA</t>
  </si>
  <si>
    <t>431936</t>
  </si>
  <si>
    <t>SÃO PEDRO DAS MISSÕES</t>
  </si>
  <si>
    <t>431937</t>
  </si>
  <si>
    <t>SÃO PEDRO DO BUTIÁ</t>
  </si>
  <si>
    <t>431940</t>
  </si>
  <si>
    <t>SÃO PEDRO DO SUL</t>
  </si>
  <si>
    <t>431950</t>
  </si>
  <si>
    <t>SÃO SEBASTIÃO DO CAÍ</t>
  </si>
  <si>
    <t>431960</t>
  </si>
  <si>
    <t>SÃO SEPÉ</t>
  </si>
  <si>
    <t>431970</t>
  </si>
  <si>
    <t>SÃO VALENTIM</t>
  </si>
  <si>
    <t>431971</t>
  </si>
  <si>
    <t>SÃO VALENTIM DO SUL</t>
  </si>
  <si>
    <t>431973</t>
  </si>
  <si>
    <t>SÃO VALÉRIO DO SUL</t>
  </si>
  <si>
    <t>431975</t>
  </si>
  <si>
    <t>SÃO VENDELINO</t>
  </si>
  <si>
    <t>431980</t>
  </si>
  <si>
    <t>SÃO VICENTE DO SUL</t>
  </si>
  <si>
    <t>431990</t>
  </si>
  <si>
    <t>SAPIRANGA</t>
  </si>
  <si>
    <t>432000</t>
  </si>
  <si>
    <t>SAPUCAIA DO SUL</t>
  </si>
  <si>
    <t>432010</t>
  </si>
  <si>
    <t>SARANDI</t>
  </si>
  <si>
    <t>432020</t>
  </si>
  <si>
    <t>SEBERI</t>
  </si>
  <si>
    <t>432023</t>
  </si>
  <si>
    <t>SEDE NOVA</t>
  </si>
  <si>
    <t>432026</t>
  </si>
  <si>
    <t>SEGREDO</t>
  </si>
  <si>
    <t>432030</t>
  </si>
  <si>
    <t>SELBACH</t>
  </si>
  <si>
    <t>432032</t>
  </si>
  <si>
    <t>SENADOR SALGADO FILHO</t>
  </si>
  <si>
    <t>432035</t>
  </si>
  <si>
    <t>SENTINELA DO SUL</t>
  </si>
  <si>
    <t>432040</t>
  </si>
  <si>
    <t>SERAFINA CORRÊA</t>
  </si>
  <si>
    <t>432045</t>
  </si>
  <si>
    <t>SÉRIO</t>
  </si>
  <si>
    <t>432050</t>
  </si>
  <si>
    <t>SERTÃO</t>
  </si>
  <si>
    <t>432055</t>
  </si>
  <si>
    <t>SERTÃO SANTANA</t>
  </si>
  <si>
    <t>432057</t>
  </si>
  <si>
    <t>SETE DE SETEMBRO</t>
  </si>
  <si>
    <t>432060</t>
  </si>
  <si>
    <t>SEVERIANO DE ALMEIDA</t>
  </si>
  <si>
    <t>432065</t>
  </si>
  <si>
    <t>SILVEIRA MARTINS</t>
  </si>
  <si>
    <t>432067</t>
  </si>
  <si>
    <t>SINIMBU</t>
  </si>
  <si>
    <t>432070</t>
  </si>
  <si>
    <t>SOBRADINHO</t>
  </si>
  <si>
    <t>432080</t>
  </si>
  <si>
    <t>SOLEDADE</t>
  </si>
  <si>
    <t>432085</t>
  </si>
  <si>
    <t>TABAÍ</t>
  </si>
  <si>
    <t>432090</t>
  </si>
  <si>
    <t>TAPEJARA</t>
  </si>
  <si>
    <t>432100</t>
  </si>
  <si>
    <t>TAPERA</t>
  </si>
  <si>
    <t>432110</t>
  </si>
  <si>
    <t>TAPES</t>
  </si>
  <si>
    <t>432120</t>
  </si>
  <si>
    <t>TAQUARA</t>
  </si>
  <si>
    <t>432130</t>
  </si>
  <si>
    <t>TAQUARI</t>
  </si>
  <si>
    <t>432132</t>
  </si>
  <si>
    <t>TAQUARUÇU DO SUL</t>
  </si>
  <si>
    <t>432135</t>
  </si>
  <si>
    <t>TAVARES</t>
  </si>
  <si>
    <t>432140</t>
  </si>
  <si>
    <t>TENENTE PORTELA</t>
  </si>
  <si>
    <t>432143</t>
  </si>
  <si>
    <t>TERRA DE AREIA</t>
  </si>
  <si>
    <t>432145</t>
  </si>
  <si>
    <t>TEUTÔNIA</t>
  </si>
  <si>
    <t>432146</t>
  </si>
  <si>
    <t>TIO HUGO</t>
  </si>
  <si>
    <t>432147</t>
  </si>
  <si>
    <t>TIRADENTES DO SUL</t>
  </si>
  <si>
    <t>432149</t>
  </si>
  <si>
    <t>TOROPI</t>
  </si>
  <si>
    <t>432150</t>
  </si>
  <si>
    <t>TORRES</t>
  </si>
  <si>
    <t>432160</t>
  </si>
  <si>
    <t>TRAMANDAÍ</t>
  </si>
  <si>
    <t>432162</t>
  </si>
  <si>
    <t>TRAVESSEIRO</t>
  </si>
  <si>
    <t>432163</t>
  </si>
  <si>
    <t>TRÊS ARROIOS</t>
  </si>
  <si>
    <t>432166</t>
  </si>
  <si>
    <t>TRÊS CACHOEIRAS</t>
  </si>
  <si>
    <t>432170</t>
  </si>
  <si>
    <t>TRÊS COROAS</t>
  </si>
  <si>
    <t>432180</t>
  </si>
  <si>
    <t>TRÊS DE MAIO</t>
  </si>
  <si>
    <t>432183</t>
  </si>
  <si>
    <t>TRÊS FORQUILHAS</t>
  </si>
  <si>
    <t>432185</t>
  </si>
  <si>
    <t>TRÊS PALMEIRAS</t>
  </si>
  <si>
    <t>432190</t>
  </si>
  <si>
    <t>TRÊS PASSOS</t>
  </si>
  <si>
    <t>432195</t>
  </si>
  <si>
    <t>TRINDADE DO SUL</t>
  </si>
  <si>
    <t>432200</t>
  </si>
  <si>
    <t>TRIUNFO</t>
  </si>
  <si>
    <t>432210</t>
  </si>
  <si>
    <t>TUCUNDUVA</t>
  </si>
  <si>
    <t>432215</t>
  </si>
  <si>
    <t>TUNAS</t>
  </si>
  <si>
    <t>432218</t>
  </si>
  <si>
    <t>TUPANCI DO SUL</t>
  </si>
  <si>
    <t>432220</t>
  </si>
  <si>
    <t>TUPANCIRETÃ</t>
  </si>
  <si>
    <t>432225</t>
  </si>
  <si>
    <t>TUPANDI</t>
  </si>
  <si>
    <t>432230</t>
  </si>
  <si>
    <t>TUPARENDI</t>
  </si>
  <si>
    <t>432232</t>
  </si>
  <si>
    <t>TURUÇU</t>
  </si>
  <si>
    <t>432234</t>
  </si>
  <si>
    <t>UBIRETAMA</t>
  </si>
  <si>
    <t>432235</t>
  </si>
  <si>
    <t>UNIÃO DA SERRA</t>
  </si>
  <si>
    <t>432237</t>
  </si>
  <si>
    <t>UNISTALDA</t>
  </si>
  <si>
    <t>432240</t>
  </si>
  <si>
    <t>URUGUAIANA</t>
  </si>
  <si>
    <t>432250</t>
  </si>
  <si>
    <t>VACARIA</t>
  </si>
  <si>
    <t>432253</t>
  </si>
  <si>
    <t>VALE DO SOL</t>
  </si>
  <si>
    <t>432254</t>
  </si>
  <si>
    <t>VALE REAL</t>
  </si>
  <si>
    <t>432252</t>
  </si>
  <si>
    <t>VALE VERDE</t>
  </si>
  <si>
    <t>432255</t>
  </si>
  <si>
    <t>VANINI</t>
  </si>
  <si>
    <t>432260</t>
  </si>
  <si>
    <t>VENÂNCIO AIRES</t>
  </si>
  <si>
    <t>432270</t>
  </si>
  <si>
    <t>VERA CRUZ</t>
  </si>
  <si>
    <t>432280</t>
  </si>
  <si>
    <t>VERANÓPOLIS</t>
  </si>
  <si>
    <t>432285</t>
  </si>
  <si>
    <t>VESPASIANO CORREA</t>
  </si>
  <si>
    <t>432290</t>
  </si>
  <si>
    <t>VIADUTOS</t>
  </si>
  <si>
    <t>432300</t>
  </si>
  <si>
    <t>VIAMÃO</t>
  </si>
  <si>
    <t>432310</t>
  </si>
  <si>
    <t>VICENTE DUTRA</t>
  </si>
  <si>
    <t>432320</t>
  </si>
  <si>
    <t>VICTOR GRAEFF</t>
  </si>
  <si>
    <t>432330</t>
  </si>
  <si>
    <t>VILA FLORES</t>
  </si>
  <si>
    <t>432335</t>
  </si>
  <si>
    <t>VILA LÂNGARO</t>
  </si>
  <si>
    <t>432340</t>
  </si>
  <si>
    <t>VILA MARIA</t>
  </si>
  <si>
    <t>432345</t>
  </si>
  <si>
    <t>VILA NOVA DO SUL</t>
  </si>
  <si>
    <t>432350</t>
  </si>
  <si>
    <t>VISTA ALEGRE</t>
  </si>
  <si>
    <t>432360</t>
  </si>
  <si>
    <t>VISTA ALEGRE DO PRATA</t>
  </si>
  <si>
    <t>432370</t>
  </si>
  <si>
    <t>VISTA GAÚCHA</t>
  </si>
  <si>
    <t>432375</t>
  </si>
  <si>
    <t>VITÓRIA DAS MISSÕES</t>
  </si>
  <si>
    <t>432377</t>
  </si>
  <si>
    <t>WESTFALIA</t>
  </si>
  <si>
    <t>432380</t>
  </si>
  <si>
    <t>XANGRI-LÁ</t>
  </si>
  <si>
    <t>Fonte: Sistema de Informação em Saúde para a Atenção Básica - SISAB</t>
  </si>
  <si>
    <t>Dado gerado em: 22 de Agosto de 2023 - 14:39h</t>
  </si>
  <si>
    <t>Município</t>
  </si>
  <si>
    <t>Total Equipes</t>
  </si>
  <si>
    <t>% Alimentação Saudável</t>
  </si>
  <si>
    <t>Meta Alimentação Saudável</t>
  </si>
  <si>
    <t>% PICS na APS</t>
  </si>
  <si>
    <t>Meta PICS na APS</t>
  </si>
  <si>
    <t>% Ações Saúde Mental em grupo</t>
  </si>
  <si>
    <t>Meta Ações saúde mental</t>
  </si>
  <si>
    <t>% Gestantes sífilis com tratamento adequado</t>
  </si>
  <si>
    <t>Meta Gestantes com tratamento adequado</t>
  </si>
  <si>
    <t>% TDO para TB</t>
  </si>
  <si>
    <t>Meta TDO para TB</t>
  </si>
  <si>
    <t>Total Incentivo</t>
  </si>
  <si>
    <t>Qtd Ind Atingiram a Meta</t>
  </si>
  <si>
    <t>Qtd Ind Não Atingiram a Meta</t>
  </si>
  <si>
    <t>% Desconto</t>
  </si>
  <si>
    <t>Total Desconto</t>
  </si>
  <si>
    <t>NA</t>
  </si>
  <si>
    <t>Filtros aplicados:
SEMESTRE é 1º SEM
Ano é 2023</t>
  </si>
  <si>
    <t>IV. PRIMEIRA INFÂNCIA MELHOR (PIM) – JULHO 2023</t>
  </si>
  <si>
    <t>Fase</t>
  </si>
  <si>
    <t>Meta de indivíduos para atendimento</t>
  </si>
  <si>
    <t>Gestantes cadastradas</t>
  </si>
  <si>
    <t>Crianças 0-5 anos cadastradas</t>
  </si>
  <si>
    <t>Total indivíduos cadastrados</t>
  </si>
  <si>
    <t>% de alcance da meta de indivíduos</t>
  </si>
  <si>
    <t>Total de indivíduos válidos para pagamento</t>
  </si>
  <si>
    <t>Total do valor do repasse na competência</t>
  </si>
  <si>
    <t>07ª</t>
  </si>
  <si>
    <t>Implementação</t>
  </si>
  <si>
    <t>06ª</t>
  </si>
  <si>
    <t>04ª</t>
  </si>
  <si>
    <t>Implantação</t>
  </si>
  <si>
    <t>14ª</t>
  </si>
  <si>
    <t>10ª</t>
  </si>
  <si>
    <t>02ª</t>
  </si>
  <si>
    <t>01ª</t>
  </si>
  <si>
    <t>03ª</t>
  </si>
  <si>
    <t>16ª</t>
  </si>
  <si>
    <t>05ª</t>
  </si>
  <si>
    <t>18ª</t>
  </si>
  <si>
    <t>09ª</t>
  </si>
  <si>
    <t>15ª</t>
  </si>
  <si>
    <t>08ª</t>
  </si>
  <si>
    <t>11ª</t>
  </si>
  <si>
    <t>17ª</t>
  </si>
  <si>
    <t>13ª</t>
  </si>
  <si>
    <t>Guabijú</t>
  </si>
  <si>
    <t>12ª</t>
  </si>
  <si>
    <r>
      <t>INCENTIVO EAPP (</t>
    </r>
    <r>
      <rPr>
        <sz val="18"/>
        <color rgb="FFA9DCE0"/>
        <rFont val="Impact"/>
        <family val="2"/>
      </rPr>
      <t>já habilitadas</t>
    </r>
    <r>
      <rPr>
        <sz val="22"/>
        <color rgb="FFA9DCE0"/>
        <rFont val="Impact"/>
        <family val="2"/>
      </rPr>
      <t>)</t>
    </r>
  </si>
  <si>
    <t>REGIÃO</t>
  </si>
  <si>
    <t>MUNICÍPIO</t>
  </si>
  <si>
    <t>Equipes de Atenção Primária Prisional</t>
  </si>
  <si>
    <t>nº de equipes</t>
  </si>
  <si>
    <t>VALOR COFINANCIAMENTO</t>
  </si>
  <si>
    <t>-</t>
  </si>
  <si>
    <t>Chiapeta</t>
  </si>
  <si>
    <t>SantAna do Livramento</t>
  </si>
  <si>
    <t>PROMOÇÃO EQUIDADE</t>
  </si>
  <si>
    <t>VALOR TOTAL (quilombola+indígena)</t>
  </si>
  <si>
    <t>QUILOMBOLA</t>
  </si>
  <si>
    <t>INDÍGENA</t>
  </si>
  <si>
    <t>Valor PIAPS</t>
  </si>
  <si>
    <t>(censo 07/2021)</t>
  </si>
  <si>
    <t>nº comunidades</t>
  </si>
  <si>
    <t>nº indígenas</t>
  </si>
  <si>
    <t>R$ -</t>
  </si>
  <si>
    <t>População 2021 DEE</t>
  </si>
  <si>
    <t>Selo 1º ciclo</t>
  </si>
  <si>
    <t>Selo 2º ciclo</t>
  </si>
  <si>
    <t>Selo 3º ciclo</t>
  </si>
  <si>
    <t>Situação Final</t>
  </si>
  <si>
    <t>Bronze</t>
  </si>
  <si>
    <t>Prata</t>
  </si>
  <si>
    <t>Ouro</t>
  </si>
  <si>
    <t>2ª janela adesão</t>
  </si>
  <si>
    <t>sem selo</t>
  </si>
  <si>
    <t>não aderiu</t>
  </si>
  <si>
    <t>Ciriaco</t>
  </si>
  <si>
    <t>Entre-ijuís</t>
  </si>
  <si>
    <t>Ivora</t>
  </si>
  <si>
    <t>Pirapo</t>
  </si>
  <si>
    <t>Rio dos índios</t>
  </si>
  <si>
    <t>Santo ângelo</t>
  </si>
  <si>
    <t>São João do Polesine</t>
  </si>
  <si>
    <t>São Jose dos Ausentes</t>
  </si>
  <si>
    <t>Vila Langaro</t>
  </si>
  <si>
    <t>Vista Gaucha</t>
  </si>
</sst>
</file>

<file path=xl/styles.xml><?xml version="1.0" encoding="utf-8"?>
<styleSheet xmlns="http://schemas.openxmlformats.org/spreadsheetml/2006/main">
  <numFmts count="9">
    <numFmt numFmtId="7" formatCode="&quot;R$&quot;#,##0.00;\-&quot;R$&quot;#,##0.00"/>
    <numFmt numFmtId="8" formatCode="&quot;R$&quot;#,##0.00;[Red]\-&quot;R$&quot;#,##0.00"/>
    <numFmt numFmtId="43" formatCode="_-* #,##0.00_-;\-* #,##0.00_-;_-* &quot;-&quot;??_-;_-@_-"/>
    <numFmt numFmtId="164" formatCode="#,##0.00%;\-#,##0.00%;#,##0.00%"/>
    <numFmt numFmtId="165" formatCode="0.00%;\-0.00%;0.00%"/>
    <numFmt numFmtId="166" formatCode="0%;\-0%;0%"/>
    <numFmt numFmtId="167" formatCode="0.0"/>
    <numFmt numFmtId="168" formatCode="0.0%"/>
    <numFmt numFmtId="169" formatCode="_-* #,##0_-;\-* #,##0_-;_-* &quot;-&quot;??_-;_-@_-"/>
  </numFmts>
  <fonts count="38">
    <font>
      <sz val="11"/>
      <name val="Calibri"/>
    </font>
    <font>
      <sz val="11"/>
      <name val="Calibri"/>
      <family val="2"/>
    </font>
    <font>
      <sz val="11"/>
      <name val="Calibri"/>
    </font>
    <font>
      <sz val="8"/>
      <color rgb="FF37434B"/>
      <name val="Consolas"/>
      <family val="3"/>
    </font>
    <font>
      <b/>
      <sz val="12"/>
      <color rgb="FFE4E1CE"/>
      <name val="Calibri"/>
      <family val="2"/>
    </font>
    <font>
      <b/>
      <sz val="12"/>
      <color rgb="FFFFFFFF"/>
      <name val="Calibri"/>
      <family val="2"/>
    </font>
    <font>
      <sz val="12"/>
      <color rgb="FFE4E1CE"/>
      <name val="Calibri"/>
      <family val="2"/>
    </font>
    <font>
      <sz val="8"/>
      <name val="Liberation Serif"/>
      <family val="1"/>
    </font>
    <font>
      <b/>
      <sz val="12"/>
      <name val="Calibri"/>
      <family val="2"/>
    </font>
    <font>
      <sz val="22"/>
      <color rgb="FFA9DCE0"/>
      <name val="Impact"/>
      <family val="2"/>
    </font>
    <font>
      <sz val="9"/>
      <color rgb="FF666666"/>
      <name val="Play"/>
    </font>
    <font>
      <sz val="9"/>
      <color rgb="FF4E5E6A"/>
      <name val="Play"/>
    </font>
    <font>
      <b/>
      <sz val="9"/>
      <color rgb="FF4E5E6A"/>
      <name val="Play"/>
    </font>
    <font>
      <sz val="9"/>
      <color rgb="FFD9D9D9"/>
      <name val="Play"/>
    </font>
    <font>
      <sz val="9"/>
      <color rgb="FF999999"/>
      <name val="Play"/>
    </font>
    <font>
      <sz val="18"/>
      <color rgb="FFA9DCE0"/>
      <name val="Impact"/>
      <family val="2"/>
    </font>
    <font>
      <b/>
      <sz val="9"/>
      <color rgb="FF666666"/>
      <name val="Play"/>
    </font>
    <font>
      <b/>
      <sz val="10"/>
      <color rgb="FF37434B"/>
      <name val="Consolas"/>
      <family val="3"/>
    </font>
    <font>
      <b/>
      <sz val="10"/>
      <color rgb="FFE4E1CE"/>
      <name val="Arial Narrow"/>
      <family val="2"/>
    </font>
    <font>
      <u/>
      <sz val="11"/>
      <color theme="10"/>
      <name val="Calibri"/>
    </font>
    <font>
      <sz val="24"/>
      <color rgb="FFFFFEEC"/>
      <name val="Impact"/>
      <family val="2"/>
    </font>
    <font>
      <sz val="9"/>
      <name val="Calibri"/>
      <family val="2"/>
    </font>
    <font>
      <sz val="10"/>
      <name val="Arial"/>
      <family val="2"/>
    </font>
    <font>
      <b/>
      <sz val="20"/>
      <color rgb="FFFFFFFF"/>
      <name val="Verdana"/>
      <family val="2"/>
    </font>
    <font>
      <b/>
      <sz val="10"/>
      <name val="Verdana"/>
      <family val="2"/>
    </font>
    <font>
      <sz val="10"/>
      <name val="Verdana"/>
      <family val="2"/>
    </font>
    <font>
      <sz val="9"/>
      <name val="Verdana"/>
      <family val="2"/>
    </font>
    <font>
      <b/>
      <sz val="11"/>
      <color rgb="FFFF0000"/>
      <name val="Calibri"/>
      <family val="2"/>
    </font>
    <font>
      <b/>
      <sz val="20"/>
      <name val="Calibri"/>
      <family val="2"/>
    </font>
    <font>
      <sz val="12"/>
      <name val="Calibri"/>
      <family val="2"/>
    </font>
    <font>
      <b/>
      <sz val="48"/>
      <name val="Browallia New"/>
    </font>
    <font>
      <b/>
      <sz val="10"/>
      <name val="Calibri"/>
      <family val="2"/>
    </font>
    <font>
      <sz val="16"/>
      <name val="Calibri"/>
      <family val="2"/>
    </font>
    <font>
      <b/>
      <sz val="9"/>
      <name val="Calibri"/>
      <family val="2"/>
    </font>
    <font>
      <b/>
      <sz val="12"/>
      <name val="Browallia New"/>
    </font>
    <font>
      <sz val="8"/>
      <name val="Calibri"/>
      <family val="2"/>
    </font>
    <font>
      <u/>
      <sz val="11"/>
      <color theme="10"/>
      <name val="Calibri"/>
      <family val="2"/>
    </font>
    <font>
      <u/>
      <sz val="8"/>
      <color theme="10"/>
      <name val="Calibri"/>
      <family val="2"/>
    </font>
  </fonts>
  <fills count="19">
    <fill>
      <patternFill patternType="none"/>
    </fill>
    <fill>
      <patternFill patternType="gray125"/>
    </fill>
    <fill>
      <patternFill patternType="solid">
        <fgColor rgb="FFD9D9D9"/>
        <bgColor rgb="FFD9D9D9"/>
      </patternFill>
    </fill>
    <fill>
      <patternFill patternType="solid">
        <fgColor theme="3" tint="0.79998168889431442"/>
        <bgColor indexed="64"/>
      </patternFill>
    </fill>
    <fill>
      <patternFill patternType="solid">
        <fgColor theme="3" tint="0.59999389629810485"/>
        <bgColor indexed="64"/>
      </patternFill>
    </fill>
    <fill>
      <patternFill patternType="solid">
        <fgColor rgb="FF8BCFCC"/>
        <bgColor indexed="64"/>
      </patternFill>
    </fill>
    <fill>
      <patternFill patternType="solid">
        <fgColor rgb="FF3F4D57"/>
        <bgColor indexed="64"/>
      </patternFill>
    </fill>
    <fill>
      <patternFill patternType="solid">
        <fgColor rgb="FF374249"/>
        <bgColor indexed="64"/>
      </patternFill>
    </fill>
    <fill>
      <patternFill patternType="solid">
        <fgColor rgb="FFF3F3F3"/>
        <bgColor indexed="64"/>
      </patternFill>
    </fill>
    <fill>
      <patternFill patternType="solid">
        <fgColor rgb="FFA9DCE0"/>
        <bgColor indexed="64"/>
      </patternFill>
    </fill>
    <fill>
      <patternFill patternType="solid">
        <fgColor rgb="FFDDF4F6"/>
        <bgColor indexed="64"/>
      </patternFill>
    </fill>
    <fill>
      <patternFill patternType="solid">
        <fgColor rgb="FFF2F2F2"/>
        <bgColor indexed="64"/>
      </patternFill>
    </fill>
    <fill>
      <patternFill patternType="solid">
        <fgColor rgb="FF9ED6DA"/>
        <bgColor indexed="64"/>
      </patternFill>
    </fill>
    <fill>
      <patternFill patternType="solid">
        <fgColor theme="3" tint="0.59999389629810485"/>
        <bgColor rgb="FFD9D9D9"/>
      </patternFill>
    </fill>
    <fill>
      <patternFill patternType="solid">
        <fgColor theme="0" tint="-4.9989318521683403E-2"/>
        <bgColor indexed="64"/>
      </patternFill>
    </fill>
    <fill>
      <patternFill patternType="solid">
        <fgColor rgb="FF5B95F9"/>
        <bgColor indexed="64"/>
      </patternFill>
    </fill>
    <fill>
      <patternFill patternType="solid">
        <fgColor rgb="FFFFFFFF"/>
        <bgColor indexed="64"/>
      </patternFill>
    </fill>
    <fill>
      <patternFill patternType="solid">
        <fgColor rgb="FFE8F0FE"/>
        <bgColor indexed="64"/>
      </patternFill>
    </fill>
    <fill>
      <patternFill patternType="solid">
        <fgColor theme="0" tint="-0.249977111117893"/>
        <bgColor rgb="FFD9D9D9"/>
      </patternFill>
    </fill>
  </fills>
  <borders count="16">
    <border>
      <left/>
      <right/>
      <top/>
      <bottom/>
      <diagonal/>
    </border>
    <border>
      <left/>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rgb="FFCCCCCC"/>
      </left>
      <right style="medium">
        <color rgb="FFCCCCCC"/>
      </right>
      <top style="medium">
        <color rgb="FFCCCCCC"/>
      </top>
      <bottom style="medium">
        <color rgb="FFCCCCCC"/>
      </bottom>
      <diagonal/>
    </border>
    <border>
      <left/>
      <right/>
      <top/>
      <bottom style="medium">
        <color rgb="FFBFBFBF"/>
      </bottom>
      <diagonal/>
    </border>
    <border>
      <left/>
      <right/>
      <top/>
      <bottom style="medium">
        <color rgb="FFD9D9D9"/>
      </bottom>
      <diagonal/>
    </border>
    <border>
      <left/>
      <right/>
      <top/>
      <bottom style="medium">
        <color rgb="FF2CC6CE"/>
      </bottom>
      <diagonal/>
    </border>
    <border>
      <left style="thin">
        <color rgb="FFF2F2F2"/>
      </left>
      <right style="thin">
        <color rgb="FFF2F2F2"/>
      </right>
      <top style="thin">
        <color rgb="FFF2F2F2"/>
      </top>
      <bottom style="thin">
        <color rgb="FFF2F2F2"/>
      </bottom>
      <diagonal/>
    </border>
    <border>
      <left/>
      <right style="thin">
        <color rgb="FFF2F2F2"/>
      </right>
      <top/>
      <bottom/>
      <diagonal/>
    </border>
    <border>
      <left style="thin">
        <color rgb="FFF2F2F2"/>
      </left>
      <right style="thin">
        <color rgb="FFF2F2F2"/>
      </right>
      <top style="thin">
        <color rgb="FFF2F2F2"/>
      </top>
      <bottom/>
      <diagonal/>
    </border>
    <border>
      <left style="thin">
        <color rgb="FFF2F2F2"/>
      </left>
      <right style="thin">
        <color rgb="FFF2F2F2"/>
      </right>
      <top/>
      <bottom style="thin">
        <color rgb="FFF2F2F2"/>
      </bottom>
      <diagonal/>
    </border>
    <border>
      <left style="thin">
        <color rgb="FFF2F2F2"/>
      </left>
      <right style="thin">
        <color rgb="FFF2F2F2"/>
      </right>
      <top/>
      <bottom/>
      <diagonal/>
    </border>
  </borders>
  <cellStyleXfs count="4">
    <xf numFmtId="0" fontId="0" fillId="0" borderId="0"/>
    <xf numFmtId="9" fontId="2" fillId="0" borderId="0" applyFont="0" applyFill="0" applyBorder="0" applyAlignment="0" applyProtection="0"/>
    <xf numFmtId="0" fontId="19" fillId="0" borderId="0" applyNumberFormat="0" applyFill="0" applyBorder="0" applyAlignment="0" applyProtection="0"/>
    <xf numFmtId="43" fontId="2" fillId="0" borderId="0" applyFont="0" applyFill="0" applyBorder="0" applyAlignment="0" applyProtection="0"/>
  </cellStyleXfs>
  <cellXfs count="120">
    <xf numFmtId="0" fontId="0" fillId="0" borderId="0" xfId="0"/>
    <xf numFmtId="3" fontId="0" fillId="0" borderId="0" xfId="0" applyNumberFormat="1"/>
    <xf numFmtId="164" fontId="0" fillId="0" borderId="0" xfId="0" applyNumberFormat="1"/>
    <xf numFmtId="165" fontId="0" fillId="0" borderId="0" xfId="0" applyNumberFormat="1"/>
    <xf numFmtId="2" fontId="0" fillId="0" borderId="0" xfId="0" applyNumberFormat="1"/>
    <xf numFmtId="1" fontId="0" fillId="0" borderId="0" xfId="0" applyNumberFormat="1"/>
    <xf numFmtId="0" fontId="0" fillId="0" borderId="0" xfId="0" applyAlignment="1">
      <alignment wrapText="1"/>
    </xf>
    <xf numFmtId="0" fontId="0" fillId="3" borderId="1" xfId="0" applyFill="1" applyBorder="1" applyAlignment="1">
      <alignment wrapText="1"/>
    </xf>
    <xf numFmtId="0" fontId="0" fillId="0" borderId="4" xfId="0" applyBorder="1"/>
    <xf numFmtId="0" fontId="0" fillId="0" borderId="5" xfId="0" applyBorder="1"/>
    <xf numFmtId="0" fontId="0" fillId="0" borderId="6" xfId="0" applyBorder="1"/>
    <xf numFmtId="0" fontId="3" fillId="5" borderId="7" xfId="0" applyFont="1" applyFill="1" applyBorder="1" applyAlignment="1">
      <alignment horizontal="center" wrapText="1"/>
    </xf>
    <xf numFmtId="0" fontId="9" fillId="7" borderId="0" xfId="0" applyFont="1" applyFill="1" applyAlignment="1">
      <alignment vertical="center"/>
    </xf>
    <xf numFmtId="0" fontId="1" fillId="7" borderId="0" xfId="0" applyFont="1" applyFill="1" applyAlignment="1">
      <alignment vertical="center" wrapText="1"/>
    </xf>
    <xf numFmtId="0" fontId="1" fillId="6" borderId="0" xfId="0" applyFont="1" applyFill="1" applyAlignment="1">
      <alignment wrapText="1"/>
    </xf>
    <xf numFmtId="0" fontId="1" fillId="8" borderId="0" xfId="0" applyFont="1" applyFill="1" applyAlignment="1">
      <alignment wrapText="1"/>
    </xf>
    <xf numFmtId="0" fontId="10" fillId="10" borderId="0" xfId="0" applyFont="1" applyFill="1" applyAlignment="1">
      <alignment horizontal="center" wrapText="1"/>
    </xf>
    <xf numFmtId="0" fontId="1" fillId="6" borderId="8" xfId="0" applyFont="1" applyFill="1" applyBorder="1" applyAlignment="1">
      <alignment wrapText="1"/>
    </xf>
    <xf numFmtId="0" fontId="1" fillId="6" borderId="9" xfId="0" applyFont="1" applyFill="1" applyBorder="1" applyAlignment="1">
      <alignment wrapText="1"/>
    </xf>
    <xf numFmtId="0" fontId="13" fillId="6" borderId="9" xfId="0" applyFont="1" applyFill="1" applyBorder="1" applyAlignment="1">
      <alignment horizontal="center" vertical="center" wrapText="1"/>
    </xf>
    <xf numFmtId="4" fontId="13" fillId="6" borderId="9" xfId="0" applyNumberFormat="1" applyFont="1" applyFill="1" applyBorder="1" applyAlignment="1">
      <alignment horizontal="right" vertical="center" wrapText="1"/>
    </xf>
    <xf numFmtId="0" fontId="14" fillId="0" borderId="9" xfId="0" applyFont="1" applyBorder="1" applyAlignment="1">
      <alignment horizontal="center" wrapText="1"/>
    </xf>
    <xf numFmtId="0" fontId="14" fillId="0" borderId="9" xfId="0" applyFont="1" applyBorder="1" applyAlignment="1">
      <alignment wrapText="1"/>
    </xf>
    <xf numFmtId="3" fontId="14" fillId="0" borderId="9" xfId="0" applyNumberFormat="1" applyFont="1" applyBorder="1" applyAlignment="1">
      <alignment horizontal="center" wrapText="1"/>
    </xf>
    <xf numFmtId="0" fontId="9" fillId="7" borderId="0" xfId="0" applyFont="1" applyFill="1" applyAlignment="1">
      <alignment vertical="center" wrapText="1"/>
    </xf>
    <xf numFmtId="0" fontId="17" fillId="9" borderId="0" xfId="0" applyFont="1" applyFill="1" applyAlignment="1">
      <alignment horizontal="center" vertical="center" wrapText="1"/>
    </xf>
    <xf numFmtId="0" fontId="1" fillId="11" borderId="0" xfId="0" applyFont="1" applyFill="1" applyAlignment="1">
      <alignment vertical="center" wrapText="1"/>
    </xf>
    <xf numFmtId="0" fontId="1" fillId="8" borderId="0" xfId="0" applyFont="1" applyFill="1" applyAlignment="1">
      <alignment vertical="top" wrapText="1"/>
    </xf>
    <xf numFmtId="0" fontId="1" fillId="9" borderId="0" xfId="0" applyFont="1" applyFill="1" applyAlignment="1">
      <alignment vertical="center" wrapText="1"/>
    </xf>
    <xf numFmtId="0" fontId="11" fillId="9" borderId="0" xfId="0" applyFont="1" applyFill="1" applyAlignment="1">
      <alignment horizontal="center" vertical="center" wrapText="1"/>
    </xf>
    <xf numFmtId="0" fontId="12" fillId="12" borderId="0" xfId="0" applyFont="1" applyFill="1" applyAlignment="1">
      <alignment horizontal="center" vertical="center" wrapText="1"/>
    </xf>
    <xf numFmtId="0" fontId="1" fillId="6" borderId="8" xfId="0" applyFont="1" applyFill="1" applyBorder="1" applyAlignment="1">
      <alignment vertical="center" wrapText="1"/>
    </xf>
    <xf numFmtId="0" fontId="1" fillId="6" borderId="9" xfId="0" applyFont="1" applyFill="1" applyBorder="1" applyAlignment="1">
      <alignment vertical="center" wrapText="1"/>
    </xf>
    <xf numFmtId="8" fontId="18" fillId="6" borderId="8" xfId="0" applyNumberFormat="1" applyFont="1" applyFill="1" applyBorder="1" applyAlignment="1">
      <alignment horizontal="center" vertical="center" wrapText="1"/>
    </xf>
    <xf numFmtId="0" fontId="18" fillId="6" borderId="8" xfId="0" applyFont="1" applyFill="1" applyBorder="1" applyAlignment="1">
      <alignment horizontal="center" vertical="center" wrapText="1"/>
    </xf>
    <xf numFmtId="3" fontId="18" fillId="6" borderId="8" xfId="0" applyNumberFormat="1" applyFont="1" applyFill="1" applyBorder="1" applyAlignment="1">
      <alignment horizontal="center" vertical="center" wrapText="1"/>
    </xf>
    <xf numFmtId="8" fontId="14" fillId="8" borderId="8" xfId="0" applyNumberFormat="1" applyFont="1" applyFill="1" applyBorder="1" applyAlignment="1">
      <alignment horizontal="right" wrapText="1"/>
    </xf>
    <xf numFmtId="0" fontId="14" fillId="8" borderId="8" xfId="0" applyFont="1" applyFill="1" applyBorder="1" applyAlignment="1">
      <alignment horizontal="right" wrapText="1"/>
    </xf>
    <xf numFmtId="0" fontId="14" fillId="8" borderId="9" xfId="0" applyFont="1" applyFill="1" applyBorder="1" applyAlignment="1">
      <alignment horizontal="right" wrapText="1"/>
    </xf>
    <xf numFmtId="168" fontId="1" fillId="0" borderId="0" xfId="1" applyNumberFormat="1" applyFont="1" applyFill="1" applyBorder="1" applyAlignment="1">
      <alignment horizontal="center" vertical="center" wrapText="1"/>
    </xf>
    <xf numFmtId="168" fontId="1" fillId="0" borderId="0" xfId="1" applyNumberFormat="1" applyFont="1" applyBorder="1" applyAlignment="1">
      <alignment horizontal="center" vertical="center" wrapText="1"/>
    </xf>
    <xf numFmtId="168" fontId="0" fillId="0" borderId="0" xfId="1" applyNumberFormat="1" applyFont="1"/>
    <xf numFmtId="0" fontId="20" fillId="7" borderId="7" xfId="0" applyFont="1" applyFill="1" applyBorder="1" applyAlignment="1">
      <alignment horizontal="center"/>
    </xf>
    <xf numFmtId="0" fontId="1" fillId="7" borderId="7" xfId="0" applyFont="1" applyFill="1" applyBorder="1" applyAlignment="1">
      <alignment wrapText="1"/>
    </xf>
    <xf numFmtId="0" fontId="1" fillId="6" borderId="7" xfId="0" applyFont="1" applyFill="1" applyBorder="1" applyAlignment="1">
      <alignment wrapText="1"/>
    </xf>
    <xf numFmtId="3" fontId="4" fillId="6" borderId="7" xfId="0" applyNumberFormat="1" applyFont="1" applyFill="1" applyBorder="1" applyAlignment="1">
      <alignment horizontal="center" wrapText="1"/>
    </xf>
    <xf numFmtId="3" fontId="5" fillId="6" borderId="7" xfId="0" applyNumberFormat="1" applyFont="1" applyFill="1" applyBorder="1" applyAlignment="1">
      <alignment horizontal="center" wrapText="1"/>
    </xf>
    <xf numFmtId="10" fontId="4" fillId="6" borderId="7" xfId="0" applyNumberFormat="1" applyFont="1" applyFill="1" applyBorder="1" applyAlignment="1">
      <alignment horizontal="center" wrapText="1"/>
    </xf>
    <xf numFmtId="3" fontId="6" fillId="6" borderId="7" xfId="0" applyNumberFormat="1" applyFont="1" applyFill="1" applyBorder="1" applyAlignment="1">
      <alignment horizontal="center" wrapText="1"/>
    </xf>
    <xf numFmtId="3" fontId="7" fillId="0" borderId="7" xfId="0" applyNumberFormat="1" applyFont="1" applyBorder="1" applyAlignment="1">
      <alignment horizontal="right" wrapText="1"/>
    </xf>
    <xf numFmtId="0" fontId="7" fillId="0" borderId="7" xfId="0" applyFont="1" applyBorder="1" applyAlignment="1">
      <alignment wrapText="1"/>
    </xf>
    <xf numFmtId="0" fontId="7" fillId="0" borderId="7" xfId="0" applyFont="1" applyBorder="1" applyAlignment="1">
      <alignment horizontal="right" wrapText="1"/>
    </xf>
    <xf numFmtId="0" fontId="1" fillId="0" borderId="7" xfId="0" applyFont="1" applyBorder="1" applyAlignment="1">
      <alignment wrapText="1"/>
    </xf>
    <xf numFmtId="10" fontId="7" fillId="0" borderId="7" xfId="0" applyNumberFormat="1" applyFont="1" applyBorder="1" applyAlignment="1">
      <alignment horizontal="right" wrapText="1"/>
    </xf>
    <xf numFmtId="8" fontId="7" fillId="0" borderId="7" xfId="0" applyNumberFormat="1" applyFont="1" applyBorder="1" applyAlignment="1">
      <alignment horizontal="right" wrapText="1"/>
    </xf>
    <xf numFmtId="9" fontId="7" fillId="0" borderId="7" xfId="0" applyNumberFormat="1" applyFont="1" applyBorder="1" applyAlignment="1">
      <alignment horizontal="right" wrapText="1"/>
    </xf>
    <xf numFmtId="0" fontId="1" fillId="3" borderId="1" xfId="0" applyFont="1" applyFill="1" applyBorder="1" applyAlignment="1">
      <alignment wrapText="1"/>
    </xf>
    <xf numFmtId="0" fontId="1" fillId="0" borderId="0" xfId="0" applyFont="1" applyAlignment="1">
      <alignment horizontal="center" vertical="center" wrapText="1"/>
    </xf>
    <xf numFmtId="0" fontId="22" fillId="15" borderId="7" xfId="0" applyFont="1" applyFill="1" applyBorder="1" applyAlignment="1">
      <alignment vertical="center" wrapText="1"/>
    </xf>
    <xf numFmtId="0" fontId="23" fillId="15" borderId="7" xfId="0" applyFont="1" applyFill="1" applyBorder="1" applyAlignment="1">
      <alignment horizontal="center" vertical="center" wrapText="1"/>
    </xf>
    <xf numFmtId="0" fontId="24" fillId="16" borderId="7" xfId="0" applyFont="1" applyFill="1" applyBorder="1" applyAlignment="1">
      <alignment horizontal="center" vertical="center" wrapText="1"/>
    </xf>
    <xf numFmtId="3" fontId="25" fillId="17" borderId="7" xfId="0" applyNumberFormat="1" applyFont="1" applyFill="1" applyBorder="1" applyAlignment="1">
      <alignment horizontal="center" vertical="center" wrapText="1"/>
    </xf>
    <xf numFmtId="0" fontId="25" fillId="17" borderId="7" xfId="0" applyFont="1" applyFill="1" applyBorder="1" applyAlignment="1">
      <alignment horizontal="center" vertical="center" wrapText="1"/>
    </xf>
    <xf numFmtId="0" fontId="26" fillId="17" borderId="7" xfId="0" applyFont="1" applyFill="1" applyBorder="1" applyAlignment="1">
      <alignment horizontal="center" vertical="center" wrapText="1"/>
    </xf>
    <xf numFmtId="3" fontId="25" fillId="16" borderId="7" xfId="0" applyNumberFormat="1" applyFont="1" applyFill="1" applyBorder="1" applyAlignment="1">
      <alignment horizontal="center" vertical="center" wrapText="1"/>
    </xf>
    <xf numFmtId="0" fontId="25" fillId="16" borderId="7"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2" fillId="17" borderId="7" xfId="0" applyFont="1" applyFill="1" applyBorder="1" applyAlignment="1">
      <alignment vertical="center" wrapText="1"/>
    </xf>
    <xf numFmtId="0" fontId="22" fillId="16" borderId="7" xfId="0" applyFont="1" applyFill="1" applyBorder="1" applyAlignment="1">
      <alignment vertical="center" wrapText="1"/>
    </xf>
    <xf numFmtId="0" fontId="22" fillId="17" borderId="7" xfId="0" applyFont="1" applyFill="1" applyBorder="1" applyAlignment="1">
      <alignment wrapText="1"/>
    </xf>
    <xf numFmtId="0" fontId="0" fillId="0" borderId="1" xfId="0" applyBorder="1" applyAlignment="1">
      <alignment wrapText="1"/>
    </xf>
    <xf numFmtId="0" fontId="1"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1" fillId="4" borderId="3" xfId="0" applyFont="1" applyFill="1" applyBorder="1" applyAlignment="1">
      <alignment horizontal="center" vertical="center" wrapText="1"/>
    </xf>
    <xf numFmtId="166" fontId="0" fillId="0" borderId="0" xfId="0" applyNumberFormat="1"/>
    <xf numFmtId="7" fontId="0" fillId="0" borderId="0" xfId="0" applyNumberFormat="1"/>
    <xf numFmtId="0" fontId="1" fillId="0" borderId="12" xfId="0" applyFont="1" applyBorder="1" applyAlignment="1">
      <alignment horizontal="center" vertical="center" wrapText="1"/>
    </xf>
    <xf numFmtId="0" fontId="1" fillId="0" borderId="0" xfId="2" applyFont="1" applyFill="1" applyAlignment="1">
      <alignment horizontal="center" vertical="center" wrapText="1"/>
    </xf>
    <xf numFmtId="0" fontId="8" fillId="0" borderId="0" xfId="0" applyFont="1" applyAlignment="1">
      <alignment horizontal="center" vertical="center" wrapText="1"/>
    </xf>
    <xf numFmtId="168" fontId="1" fillId="0" borderId="0" xfId="1" applyNumberFormat="1" applyFont="1" applyAlignment="1">
      <alignment horizontal="center" vertical="center" wrapText="1"/>
    </xf>
    <xf numFmtId="0" fontId="8" fillId="14" borderId="0" xfId="0" applyFont="1" applyFill="1" applyAlignment="1">
      <alignment horizontal="center" vertical="center" wrapText="1"/>
    </xf>
    <xf numFmtId="167" fontId="1" fillId="0" borderId="0" xfId="0" applyNumberFormat="1" applyFont="1" applyAlignment="1">
      <alignment horizontal="center" vertical="center" wrapText="1"/>
    </xf>
    <xf numFmtId="0" fontId="1" fillId="0" borderId="0" xfId="2" applyFont="1" applyAlignment="1">
      <alignment horizontal="center" vertical="center" wrapText="1"/>
    </xf>
    <xf numFmtId="167" fontId="19" fillId="0" borderId="11" xfId="2" applyNumberFormat="1" applyBorder="1" applyAlignment="1">
      <alignment horizontal="center" vertical="center" wrapText="1"/>
    </xf>
    <xf numFmtId="1" fontId="19" fillId="0" borderId="11" xfId="2" applyNumberFormat="1" applyBorder="1" applyAlignment="1">
      <alignment horizontal="center" vertical="center" wrapText="1"/>
    </xf>
    <xf numFmtId="168" fontId="19" fillId="0" borderId="11" xfId="2" applyNumberFormat="1" applyFill="1" applyBorder="1" applyAlignment="1">
      <alignment horizontal="center" vertical="center" wrapText="1"/>
    </xf>
    <xf numFmtId="167" fontId="36" fillId="0" borderId="11" xfId="2" applyNumberFormat="1" applyFont="1" applyBorder="1" applyAlignment="1">
      <alignment horizontal="center" vertical="center" wrapText="1"/>
    </xf>
    <xf numFmtId="168" fontId="36" fillId="0" borderId="11" xfId="2" applyNumberFormat="1" applyFont="1" applyFill="1" applyBorder="1" applyAlignment="1">
      <alignment horizontal="center" vertical="center" wrapText="1"/>
    </xf>
    <xf numFmtId="168" fontId="36" fillId="0" borderId="11" xfId="2" applyNumberFormat="1" applyFont="1" applyBorder="1" applyAlignment="1">
      <alignment horizontal="center" vertical="center" wrapText="1"/>
    </xf>
    <xf numFmtId="0" fontId="36" fillId="0" borderId="11" xfId="2" applyFont="1" applyBorder="1" applyAlignment="1">
      <alignment horizontal="center" vertical="center" wrapText="1"/>
    </xf>
    <xf numFmtId="2" fontId="36" fillId="0" borderId="13" xfId="2" applyNumberFormat="1" applyFont="1" applyBorder="1" applyAlignment="1">
      <alignment horizontal="center" vertical="center" wrapText="1"/>
    </xf>
    <xf numFmtId="168" fontId="36" fillId="0" borderId="13" xfId="2" applyNumberFormat="1" applyFont="1" applyBorder="1" applyAlignment="1">
      <alignment horizontal="center" vertical="center" wrapText="1"/>
    </xf>
    <xf numFmtId="168" fontId="36" fillId="0" borderId="13" xfId="2" applyNumberFormat="1" applyFont="1" applyFill="1" applyBorder="1" applyAlignment="1">
      <alignment horizontal="center" vertical="center" wrapText="1"/>
    </xf>
    <xf numFmtId="2" fontId="36" fillId="0" borderId="11" xfId="2" applyNumberFormat="1" applyFont="1" applyBorder="1" applyAlignment="1">
      <alignment horizontal="center" vertical="center" wrapText="1"/>
    </xf>
    <xf numFmtId="0" fontId="36" fillId="0" borderId="0" xfId="2" applyFont="1" applyAlignment="1">
      <alignment horizontal="center" vertical="center" wrapText="1"/>
    </xf>
    <xf numFmtId="0" fontId="19" fillId="0" borderId="0" xfId="2" applyAlignment="1">
      <alignment horizontal="center" vertical="center" wrapText="1"/>
    </xf>
    <xf numFmtId="0" fontId="36" fillId="0" borderId="0" xfId="2" applyFont="1" applyFill="1" applyAlignment="1">
      <alignment horizontal="center" vertical="center" wrapText="1"/>
    </xf>
    <xf numFmtId="0" fontId="36" fillId="0" borderId="0" xfId="2" applyFont="1" applyAlignment="1">
      <alignment horizontal="center" vertical="center"/>
    </xf>
    <xf numFmtId="0" fontId="1" fillId="0" borderId="0" xfId="2" applyFont="1" applyAlignment="1">
      <alignment horizontal="center" vertical="center" wrapText="1"/>
    </xf>
    <xf numFmtId="167" fontId="36" fillId="0" borderId="13" xfId="2" applyNumberFormat="1" applyFont="1" applyBorder="1" applyAlignment="1">
      <alignment horizontal="center" vertical="center" wrapText="1"/>
    </xf>
    <xf numFmtId="167" fontId="36" fillId="0" borderId="15" xfId="2" applyNumberFormat="1" applyFont="1" applyBorder="1" applyAlignment="1">
      <alignment horizontal="center" vertical="center" wrapText="1"/>
    </xf>
    <xf numFmtId="167" fontId="36" fillId="0" borderId="14" xfId="2" applyNumberFormat="1" applyFont="1" applyBorder="1" applyAlignment="1">
      <alignment horizontal="center" vertical="center" wrapText="1"/>
    </xf>
    <xf numFmtId="2" fontId="36" fillId="0" borderId="13" xfId="2" applyNumberFormat="1" applyFont="1" applyBorder="1" applyAlignment="1">
      <alignment horizontal="center" vertical="center" wrapText="1"/>
    </xf>
    <xf numFmtId="2" fontId="36" fillId="0" borderId="14" xfId="2" applyNumberFormat="1" applyFont="1" applyBorder="1" applyAlignment="1">
      <alignment horizontal="center" vertical="center" wrapText="1"/>
    </xf>
    <xf numFmtId="0" fontId="28" fillId="2" borderId="0" xfId="0" applyFont="1" applyFill="1" applyAlignment="1">
      <alignment horizontal="center" vertical="center" wrapText="1"/>
    </xf>
    <xf numFmtId="0" fontId="32" fillId="18" borderId="0" xfId="2" applyFont="1" applyFill="1" applyAlignment="1">
      <alignment horizontal="center" vertical="center" wrapText="1"/>
    </xf>
    <xf numFmtId="0" fontId="36" fillId="0" borderId="0" xfId="2" applyFont="1" applyAlignment="1">
      <alignment horizontal="center" vertical="center" wrapText="1"/>
    </xf>
    <xf numFmtId="0" fontId="1" fillId="0" borderId="0" xfId="0" applyFont="1" applyAlignment="1">
      <alignment horizontal="center" vertical="center" wrapText="1"/>
    </xf>
    <xf numFmtId="0" fontId="1" fillId="0" borderId="0" xfId="2" applyFont="1" applyFill="1" applyAlignment="1">
      <alignment horizontal="center" vertical="center" wrapText="1"/>
    </xf>
    <xf numFmtId="0" fontId="19" fillId="0" borderId="0" xfId="2" applyFill="1" applyAlignment="1">
      <alignment horizontal="center" vertical="center" wrapText="1"/>
    </xf>
    <xf numFmtId="168" fontId="1" fillId="0" borderId="0" xfId="0" applyNumberFormat="1" applyFont="1" applyAlignment="1">
      <alignment horizontal="center" vertical="center" wrapText="1"/>
    </xf>
    <xf numFmtId="0" fontId="30" fillId="13" borderId="0" xfId="0" applyFont="1" applyFill="1" applyAlignment="1">
      <alignment horizontal="center" vertical="center" wrapText="1"/>
    </xf>
    <xf numFmtId="169" fontId="29" fillId="0" borderId="0" xfId="3" applyNumberFormat="1" applyFont="1" applyAlignment="1">
      <alignment horizontal="center" vertical="center" wrapText="1"/>
    </xf>
    <xf numFmtId="0" fontId="29" fillId="0" borderId="0" xfId="0" applyFont="1" applyAlignment="1">
      <alignment horizontal="center" vertical="center" wrapText="1"/>
    </xf>
    <xf numFmtId="0" fontId="34" fillId="13" borderId="0" xfId="0" applyFont="1" applyFill="1" applyAlignment="1">
      <alignment horizontal="center" vertical="center" wrapText="1"/>
    </xf>
    <xf numFmtId="0" fontId="10" fillId="9" borderId="0" xfId="0" applyFont="1" applyFill="1" applyAlignment="1">
      <alignment horizontal="center" vertical="center" wrapText="1"/>
    </xf>
    <xf numFmtId="0" fontId="16" fillId="9" borderId="0" xfId="0" applyFont="1" applyFill="1" applyAlignment="1">
      <alignment horizontal="center" wrapText="1"/>
    </xf>
    <xf numFmtId="0" fontId="16" fillId="9" borderId="0" xfId="0" applyFont="1" applyFill="1" applyAlignment="1">
      <alignment horizontal="center" vertical="center" wrapText="1"/>
    </xf>
    <xf numFmtId="0" fontId="10" fillId="10" borderId="0" xfId="0" applyFont="1" applyFill="1" applyAlignment="1">
      <alignment horizontal="center" vertical="center" wrapText="1"/>
    </xf>
    <xf numFmtId="0" fontId="10" fillId="9" borderId="10" xfId="0" applyFont="1" applyFill="1" applyBorder="1" applyAlignment="1">
      <alignment horizontal="center" vertical="center" wrapText="1"/>
    </xf>
  </cellXfs>
  <cellStyles count="4">
    <cellStyle name="Hyperlink" xfId="2"/>
    <cellStyle name="Normal" xfId="0" builtinId="0"/>
    <cellStyle name="Porcentagem" xfId="1" builtinId="5"/>
    <cellStyle name="Separador de milhares" xfId="3" builtinId="3"/>
  </cellStyles>
  <dxfs count="45">
    <dxf>
      <font>
        <color rgb="FF9C0006"/>
      </font>
      <fill>
        <patternFill>
          <bgColor rgb="FFFFC7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DF2F0"/>
          <bgColor rgb="FFDDF2F0"/>
        </patternFill>
      </fill>
    </dxf>
    <dxf>
      <fill>
        <patternFill patternType="solid">
          <fgColor rgb="FFFFFFFF"/>
          <bgColor rgb="FFFFFFFF"/>
        </patternFill>
      </fill>
    </dxf>
    <dxf>
      <fill>
        <patternFill patternType="solid">
          <fgColor rgb="FF26A69A"/>
          <bgColor rgb="FF26A69A"/>
        </patternFill>
      </fill>
    </dxf>
  </dxfs>
  <tableStyles count="1" defaultTableStyle="TableStyleMedium9" defaultPivotStyle="PivotStyleLight16">
    <tableStyle name="Tudo-style" pivot="0" count="3">
      <tableStyleElement type="headerRow" dxfId="44"/>
      <tableStyleElement type="firstRowStripe" dxfId="43"/>
      <tableStyleElement type="secondRowStrip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tencaobasica.saude.rs.gov.br/piaps" TargetMode="External"/><Relationship Id="rId18" Type="http://schemas.openxmlformats.org/officeDocument/2006/relationships/hyperlink" Target="https://sisab.saude.gov.br/paginas/acessoRestrito/relatorio/federal/indicadores/indicadorPainel.xhtml" TargetMode="External"/><Relationship Id="rId26" Type="http://schemas.openxmlformats.org/officeDocument/2006/relationships/hyperlink" Target="https://sisab.saude.gov.br/paginas/acessoRestrito/relatorio/federal/indicadores/indicadorPainel.xhtml" TargetMode="External"/><Relationship Id="rId39" Type="http://schemas.openxmlformats.org/officeDocument/2006/relationships/hyperlink" Target="https://saude.rs.gov.br/upload/arquivos/202307/10173801-boletim-epidemiologico-2021.pdf" TargetMode="External"/><Relationship Id="rId3" Type="http://schemas.openxmlformats.org/officeDocument/2006/relationships/hyperlink" Target="https://www.gov.br/saude/pt-br/composicao/saps/previne-brasil/componentes-do-financiamento/pagamento-por-desempenho" TargetMode="External"/><Relationship Id="rId21" Type="http://schemas.openxmlformats.org/officeDocument/2006/relationships/hyperlink" Target="https://ti.saude.rs.gov.br/piaps_bi/" TargetMode="External"/><Relationship Id="rId34" Type="http://schemas.openxmlformats.org/officeDocument/2006/relationships/hyperlink" Target="https://ti.saude.rs.gov.br/pactuacao_indicador/painel.html" TargetMode="External"/><Relationship Id="rId42" Type="http://schemas.openxmlformats.org/officeDocument/2006/relationships/hyperlink" Target="https://www.youtube.com/watch?v=fOaXHqp4wcE" TargetMode="External"/><Relationship Id="rId47" Type="http://schemas.openxmlformats.org/officeDocument/2006/relationships/hyperlink" Target="https://atencaobasica.saude.rs.gov.br/piaps" TargetMode="External"/><Relationship Id="rId50" Type="http://schemas.openxmlformats.org/officeDocument/2006/relationships/hyperlink" Target="https://www.gov.br/saude/pt-br/composicao/saps/previne-brasil/componentes-do-financiamento/pagamento-por-desempenho" TargetMode="External"/><Relationship Id="rId7" Type="http://schemas.openxmlformats.org/officeDocument/2006/relationships/hyperlink" Target="https://saude.rs.gov.br/upload/arquivos/202307/10173801-boletim-epidemiologico-2021.pdf" TargetMode="External"/><Relationship Id="rId12" Type="http://schemas.openxmlformats.org/officeDocument/2006/relationships/hyperlink" Target="https://atencaobasica.saude.rs.gov.br/piaps" TargetMode="External"/><Relationship Id="rId17" Type="http://schemas.openxmlformats.org/officeDocument/2006/relationships/hyperlink" Target="https://ti.saude.rs.gov.br/pactuacao_indicador/painel.html" TargetMode="External"/><Relationship Id="rId25" Type="http://schemas.openxmlformats.org/officeDocument/2006/relationships/hyperlink" Target="https://sisab.saude.gov.br/paginas/acessoRestrito/relatorio/federal/indicadores/indicadorPainel.xhtml" TargetMode="External"/><Relationship Id="rId33" Type="http://schemas.openxmlformats.org/officeDocument/2006/relationships/hyperlink" Target="https://ti.saude.rs.gov.br/pactuacao_indicador/painel.html" TargetMode="External"/><Relationship Id="rId38" Type="http://schemas.openxmlformats.org/officeDocument/2006/relationships/hyperlink" Target="https://saude.rs.gov.br/upload/arquivos/202307/10173801-boletim-epidemiologico-2021.pdf" TargetMode="External"/><Relationship Id="rId46" Type="http://schemas.openxmlformats.org/officeDocument/2006/relationships/hyperlink" Target="https://atencaobasica.saude.rs.gov.br/piaps" TargetMode="External"/><Relationship Id="rId2" Type="http://schemas.openxmlformats.org/officeDocument/2006/relationships/hyperlink" Target="https://saude.rs.gov.br/upload/arquivos/202306/20142715-boletim-epidemiologico-sobre-mortalidade-materna-infantil-e-fetal-no-rs.pdf" TargetMode="External"/><Relationship Id="rId16" Type="http://schemas.openxmlformats.org/officeDocument/2006/relationships/hyperlink" Target="http://bipublico.saude.rs.gov.br/QvAJAXZfc/opendoc.htm?document=publico.qvw&amp;host=QVSbari&amp;anonymous=true&amp;Sheet=SH_CadernoIndicadores" TargetMode="External"/><Relationship Id="rId20" Type="http://schemas.openxmlformats.org/officeDocument/2006/relationships/hyperlink" Target="https://ti.saude.rs.gov.br/piaps_bi/" TargetMode="External"/><Relationship Id="rId29" Type="http://schemas.openxmlformats.org/officeDocument/2006/relationships/hyperlink" Target="https://ti.saude.rs.gov.br/pactuacao_indicador/painel.html" TargetMode="External"/><Relationship Id="rId41" Type="http://schemas.openxmlformats.org/officeDocument/2006/relationships/hyperlink" Target="https://www.youtube.com/watch?v=FZtAebPIVeE" TargetMode="External"/><Relationship Id="rId54" Type="http://schemas.openxmlformats.org/officeDocument/2006/relationships/printerSettings" Target="../printerSettings/printerSettings1.bin"/><Relationship Id="rId1" Type="http://schemas.openxmlformats.org/officeDocument/2006/relationships/hyperlink" Target="https://saude.rs.gov.br/upload/arquivos/202306/20142715-boletim-epidemiologico-sobre-mortalidade-materna-infantil-e-fetal-no-rs.pdf" TargetMode="External"/><Relationship Id="rId6" Type="http://schemas.openxmlformats.org/officeDocument/2006/relationships/hyperlink" Target="https://www.pim.saude.rs.gov.br/site/wp-content/uploads/2022/11/Diagnostico-Situacional-Primeira-Infancia.docx.pdf" TargetMode="External"/><Relationship Id="rId11" Type="http://schemas.openxmlformats.org/officeDocument/2006/relationships/hyperlink" Target="https://saude.rs.gov.br/rbcrs" TargetMode="External"/><Relationship Id="rId24" Type="http://schemas.openxmlformats.org/officeDocument/2006/relationships/hyperlink" Target="https://ti.saude.rs.gov.br/piaps_bi/" TargetMode="External"/><Relationship Id="rId32" Type="http://schemas.openxmlformats.org/officeDocument/2006/relationships/hyperlink" Target="https://ti.saude.rs.gov.br/pactuacao_indicador/painel.html" TargetMode="External"/><Relationship Id="rId37" Type="http://schemas.openxmlformats.org/officeDocument/2006/relationships/hyperlink" Target="https://saude.rs.gov.br/upload/arquivos/202306/20142715-boletim-epidemiologico-sobre-mortalidade-materna-infantil-e-fetal-no-rs.pdf" TargetMode="External"/><Relationship Id="rId40" Type="http://schemas.openxmlformats.org/officeDocument/2006/relationships/hyperlink" Target="https://www.youtube.com/watch?v=Wo-_nkOKpmc" TargetMode="External"/><Relationship Id="rId45" Type="http://schemas.openxmlformats.org/officeDocument/2006/relationships/hyperlink" Target="https://atencaobasica.saude.rs.gov.br/piaps" TargetMode="External"/><Relationship Id="rId53" Type="http://schemas.openxmlformats.org/officeDocument/2006/relationships/hyperlink" Target="https://www.youtube.com/watch?v=XbXJzznZx0I" TargetMode="External"/><Relationship Id="rId5" Type="http://schemas.openxmlformats.org/officeDocument/2006/relationships/hyperlink" Target="https://www.pim.saude.rs.gov.br/pim_a/instrumentosPIM/Plano_de_acao_PIM.pdf" TargetMode="External"/><Relationship Id="rId15" Type="http://schemas.openxmlformats.org/officeDocument/2006/relationships/hyperlink" Target="http://bipublico.saude.rs.gov.br/QvAJAXZfc/opendoc.htm?document=publico.qvw&amp;host=QVSbari&amp;anonymous=true&amp;Sheet=SH_CadernoIndicadores" TargetMode="External"/><Relationship Id="rId23" Type="http://schemas.openxmlformats.org/officeDocument/2006/relationships/hyperlink" Target="https://ti.saude.rs.gov.br/piaps_bi/" TargetMode="External"/><Relationship Id="rId28" Type="http://schemas.openxmlformats.org/officeDocument/2006/relationships/hyperlink" Target="https://sisab.saude.gov.br/paginas/acessoRestrito/relatorio/federal/indicadores/indicadorPainel.xhtml" TargetMode="External"/><Relationship Id="rId36" Type="http://schemas.openxmlformats.org/officeDocument/2006/relationships/hyperlink" Target="https://ti.saude.rs.gov.br/pactuacao_indicador/painel.html" TargetMode="External"/><Relationship Id="rId49" Type="http://schemas.openxmlformats.org/officeDocument/2006/relationships/hyperlink" Target="https://www.gov.br/saude/pt-br/composicao/saps/previne-brasil/componentes-do-financiamento/pagamento-por-desempenho" TargetMode="External"/><Relationship Id="rId10" Type="http://schemas.openxmlformats.org/officeDocument/2006/relationships/hyperlink" Target="https://sisab.saude.gov.br/paginas/acessoRestrito/relatorio/federal/indicadores/indicadorPainel.xhtml" TargetMode="External"/><Relationship Id="rId19" Type="http://schemas.openxmlformats.org/officeDocument/2006/relationships/hyperlink" Target="https://sisab.saude.gov.br/paginas/acessoRestrito/relatorio/federal/indicadores/indicadorPainel.xhtml" TargetMode="External"/><Relationship Id="rId31" Type="http://schemas.openxmlformats.org/officeDocument/2006/relationships/hyperlink" Target="https://ti.saude.rs.gov.br/pactuacao_indicador/painel.html" TargetMode="External"/><Relationship Id="rId44" Type="http://schemas.openxmlformats.org/officeDocument/2006/relationships/hyperlink" Target="https://saude.rs.gov.br/upload/arquivos/202307/10173801-boletim-epidemiologico-2021.pdf" TargetMode="External"/><Relationship Id="rId52" Type="http://schemas.openxmlformats.org/officeDocument/2006/relationships/hyperlink" Target="https://bvsms.saude.gov.br/bvs/publicacoes/manual_atencao_pessoas_sobrepeso_obesidade.pdf" TargetMode="External"/><Relationship Id="rId4" Type="http://schemas.openxmlformats.org/officeDocument/2006/relationships/hyperlink" Target="https://sisab.saude.gov.br/paginas/acessoRestrito/relatorio/federal/indicadores/indicadorPainel.xhtmlhttps:/sisab.saude.gov.br/paginas/acessoRestrito/relatorio/federal/indicadores/indicadorPainel.xhtml" TargetMode="External"/><Relationship Id="rId9" Type="http://schemas.openxmlformats.org/officeDocument/2006/relationships/hyperlink" Target="https://egestorab.saude.gov.br/paginas/acessoPublico/relatorios/relHistoricoCobertura.xhtml" TargetMode="External"/><Relationship Id="rId14" Type="http://schemas.openxmlformats.org/officeDocument/2006/relationships/hyperlink" Target="https://ti.saude.rs.gov.br/pactuacao_indicador/painel.html" TargetMode="External"/><Relationship Id="rId22" Type="http://schemas.openxmlformats.org/officeDocument/2006/relationships/hyperlink" Target="https://ti.saude.rs.gov.br/piaps_bi/" TargetMode="External"/><Relationship Id="rId27" Type="http://schemas.openxmlformats.org/officeDocument/2006/relationships/hyperlink" Target="https://sisab.saude.gov.br/paginas/acessoRestrito/relatorio/federal/indicadores/indicadorPainel.xhtml" TargetMode="External"/><Relationship Id="rId30" Type="http://schemas.openxmlformats.org/officeDocument/2006/relationships/hyperlink" Target="https://ti.saude.rs.gov.br/pactuacao_indicador/painel.html" TargetMode="External"/><Relationship Id="rId35" Type="http://schemas.openxmlformats.org/officeDocument/2006/relationships/hyperlink" Target="https://ti.saude.rs.gov.br/pactuacao_indicador/painel.html" TargetMode="External"/><Relationship Id="rId43" Type="http://schemas.openxmlformats.org/officeDocument/2006/relationships/hyperlink" Target="https://www.youtube.com/watch?v=fVMfz-fgZ2Y" TargetMode="External"/><Relationship Id="rId48" Type="http://schemas.openxmlformats.org/officeDocument/2006/relationships/hyperlink" Target="https://www.gov.br/saude/pt-br/composicao/saps/previne-brasil/componentes-do-financiamento/pagamento-por-desempenho" TargetMode="External"/><Relationship Id="rId8" Type="http://schemas.openxmlformats.org/officeDocument/2006/relationships/hyperlink" Target="https://portalsage.saude.gov.br/painelInstrumentoPlanejamento" TargetMode="External"/><Relationship Id="rId51" Type="http://schemas.openxmlformats.org/officeDocument/2006/relationships/hyperlink" Target="https://www.gov.br/saude/pt-br/composicao/saps/previne-brasil/componentes-do-financiamento/pagamento-por-desempenh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44"/>
  <sheetViews>
    <sheetView tabSelected="1" topLeftCell="A8" zoomScale="115" zoomScaleNormal="115" workbookViewId="0">
      <selection activeCell="B15" sqref="B15:B17"/>
    </sheetView>
  </sheetViews>
  <sheetFormatPr defaultColWidth="0" defaultRowHeight="0" customHeight="1" zeroHeight="1"/>
  <cols>
    <col min="1" max="1" width="51.28515625" style="57" customWidth="1"/>
    <col min="2" max="2" width="17.5703125" style="57" customWidth="1"/>
    <col min="3" max="4" width="17.5703125" style="57" hidden="1" customWidth="1"/>
    <col min="5" max="5" width="30.42578125" style="57" customWidth="1"/>
    <col min="6" max="7" width="17.5703125" style="57" hidden="1" customWidth="1"/>
    <col min="8" max="8" width="23.85546875" style="57" customWidth="1"/>
    <col min="9" max="10" width="0" style="57" hidden="1" customWidth="1"/>
    <col min="11" max="16384" width="36.42578125" style="57" hidden="1"/>
  </cols>
  <sheetData>
    <row r="1" spans="1:8" ht="65.25" customHeight="1">
      <c r="A1" s="111" t="s">
        <v>269</v>
      </c>
      <c r="B1" s="111"/>
      <c r="C1" s="111"/>
      <c r="D1" s="111"/>
      <c r="E1" s="111"/>
      <c r="F1" s="111"/>
      <c r="G1" s="111"/>
      <c r="H1" s="111"/>
    </row>
    <row r="2" spans="1:8" ht="17.25" customHeight="1">
      <c r="A2" s="114" t="s">
        <v>1</v>
      </c>
      <c r="B2" s="111"/>
      <c r="C2" s="111"/>
      <c r="D2" s="111"/>
      <c r="E2" s="111"/>
      <c r="F2" s="111"/>
      <c r="G2" s="111"/>
      <c r="H2" s="111"/>
    </row>
    <row r="3" spans="1:8" ht="27.75">
      <c r="A3" s="78" t="s">
        <v>2</v>
      </c>
      <c r="B3" s="112">
        <f>VLOOKUP(A1,Cobertura!$B$2:$C$498,2,FALSE)</f>
        <v>76137</v>
      </c>
      <c r="C3" s="112"/>
      <c r="D3" s="112"/>
      <c r="E3" s="112"/>
      <c r="F3" s="112"/>
      <c r="G3" s="112"/>
      <c r="H3" s="112"/>
    </row>
    <row r="4" spans="1:8" ht="15.75">
      <c r="A4" s="78" t="s">
        <v>3</v>
      </c>
      <c r="B4" s="113">
        <f>VLOOKUP(A1,Cobertura!$B$2:$E$498,4,FALSE)</f>
        <v>8</v>
      </c>
      <c r="C4" s="113"/>
      <c r="D4" s="113"/>
      <c r="E4" s="113"/>
      <c r="F4" s="113"/>
      <c r="G4" s="113"/>
      <c r="H4" s="113"/>
    </row>
    <row r="5" spans="1:8" ht="15.75">
      <c r="A5" s="78" t="s">
        <v>4</v>
      </c>
      <c r="B5" s="113">
        <f>VLOOKUP(A1,Cobertura!$B$2:$D$498,3,FALSE)</f>
        <v>1</v>
      </c>
      <c r="C5" s="113"/>
      <c r="D5" s="113"/>
      <c r="E5" s="113"/>
      <c r="F5" s="113"/>
      <c r="G5" s="113"/>
      <c r="H5" s="113"/>
    </row>
    <row r="6" spans="1:8" ht="31.5" customHeight="1">
      <c r="A6" s="104" t="s">
        <v>5</v>
      </c>
      <c r="B6" s="104"/>
      <c r="C6" s="104"/>
      <c r="D6" s="104"/>
      <c r="E6" s="104"/>
      <c r="F6" s="104"/>
      <c r="G6" s="104"/>
      <c r="H6" s="104"/>
    </row>
    <row r="7" spans="1:8" ht="26.25">
      <c r="A7" s="96" t="s">
        <v>6</v>
      </c>
      <c r="B7" s="110" t="str">
        <f>VLOOKUP(A1,Cobertura!$B$2:$F$498,5,FALSE)</f>
        <v>95.32%</v>
      </c>
      <c r="C7" s="110"/>
      <c r="D7" s="110"/>
      <c r="E7" s="110"/>
      <c r="F7" s="110"/>
      <c r="G7" s="110"/>
      <c r="H7" s="110"/>
    </row>
    <row r="8" spans="1:8" ht="26.25">
      <c r="A8" s="96" t="s">
        <v>7</v>
      </c>
      <c r="B8" s="98" t="str">
        <f>VLOOKUP(A1,eAPP!$D$7:$E$503,2,FALSE)</f>
        <v>-</v>
      </c>
      <c r="C8" s="98"/>
      <c r="D8" s="98"/>
      <c r="E8" s="98"/>
      <c r="F8" s="98"/>
      <c r="G8" s="98"/>
      <c r="H8" s="98"/>
    </row>
    <row r="9" spans="1:8" ht="26.25">
      <c r="A9" s="96" t="s">
        <v>8</v>
      </c>
      <c r="B9" s="98" t="str">
        <f>VLOOKUP(A1,equidades!$D$8:$H$504,5,FALSE)</f>
        <v>-</v>
      </c>
      <c r="C9" s="98"/>
      <c r="D9" s="98"/>
      <c r="E9" s="98"/>
      <c r="F9" s="98"/>
      <c r="G9" s="98"/>
      <c r="H9" s="98"/>
    </row>
    <row r="10" spans="1:8" ht="26.25">
      <c r="A10" s="96" t="s">
        <v>9</v>
      </c>
      <c r="B10" s="98" t="str">
        <f>VLOOKUP(A1,equidades!$D$8:$K$504,8,FALSE)</f>
        <v>-</v>
      </c>
      <c r="C10" s="98"/>
      <c r="D10" s="98"/>
      <c r="E10" s="98"/>
      <c r="F10" s="98"/>
      <c r="G10" s="98"/>
      <c r="H10" s="98"/>
    </row>
    <row r="11" spans="1:8" ht="26.25">
      <c r="A11" s="96" t="s">
        <v>10</v>
      </c>
      <c r="B11" s="57">
        <f>VLOOKUP(A1,PIM!$B$4:$I$259,8,FALSE)</f>
        <v>349</v>
      </c>
      <c r="E11" s="95" t="s">
        <v>11</v>
      </c>
      <c r="F11" s="82"/>
      <c r="G11" s="82"/>
      <c r="H11" s="79">
        <f>VLOOKUP(A1,PIM!B4:J259,9,FALSE)</f>
        <v>0.95</v>
      </c>
    </row>
    <row r="12" spans="1:8" ht="26.25">
      <c r="A12" s="96" t="s">
        <v>12</v>
      </c>
      <c r="B12" s="107" t="str">
        <f>VLOOKUP(A1,RBC!B3:I499,8,FALSE)</f>
        <v>Ouro</v>
      </c>
      <c r="C12" s="107"/>
      <c r="D12" s="107"/>
      <c r="E12" s="107"/>
      <c r="F12" s="107"/>
      <c r="G12" s="107"/>
      <c r="H12" s="107"/>
    </row>
    <row r="13" spans="1:8" ht="31.5" customHeight="1">
      <c r="A13" s="104" t="s">
        <v>13</v>
      </c>
      <c r="B13" s="104"/>
      <c r="C13" s="104"/>
      <c r="D13" s="104"/>
      <c r="E13" s="104"/>
      <c r="F13" s="104"/>
      <c r="G13" s="104"/>
      <c r="H13" s="104"/>
    </row>
    <row r="14" spans="1:8" ht="32.25" customHeight="1">
      <c r="A14" s="80" t="s">
        <v>14</v>
      </c>
      <c r="B14" s="80" t="s">
        <v>15</v>
      </c>
      <c r="C14" s="80"/>
      <c r="D14" s="80"/>
      <c r="E14" s="80" t="s">
        <v>16</v>
      </c>
      <c r="F14" s="80"/>
      <c r="G14" s="80"/>
      <c r="H14" s="80" t="s">
        <v>17</v>
      </c>
    </row>
    <row r="15" spans="1:8" ht="78.75" customHeight="1">
      <c r="A15" s="106" t="s">
        <v>18</v>
      </c>
      <c r="B15" s="99">
        <f>VLOOKUP(A1,Previne_!$C$14:$D$510,2,FALSE)</f>
        <v>33</v>
      </c>
      <c r="C15" s="81">
        <f>COUNTIF(B15, "&gt;=45")</f>
        <v>0</v>
      </c>
      <c r="D15" s="81">
        <f>COUNTIF(C15, "&lt;45")</f>
        <v>1</v>
      </c>
      <c r="E15" s="94" t="s">
        <v>19</v>
      </c>
      <c r="F15" s="82">
        <f>COUNTIF(H15, "&lt;=9.70")</f>
        <v>0</v>
      </c>
      <c r="G15" s="82">
        <f>COUNTIF(H15, "&gt;9.70")</f>
        <v>0</v>
      </c>
      <c r="H15" s="83">
        <f>VLOOKUP(A1,'Planilhão indicadores pactuação'!$A$2:$B$498,2,FALSE)</f>
        <v>7.8475336322869955</v>
      </c>
    </row>
    <row r="16" spans="1:8" ht="30" hidden="1" customHeight="1">
      <c r="A16" s="106"/>
      <c r="B16" s="100"/>
      <c r="C16" s="81"/>
      <c r="D16" s="81"/>
      <c r="E16" s="82" t="s">
        <v>20</v>
      </c>
      <c r="F16" s="82">
        <f>COUNTIF(H16, "&lt;=53.16")</f>
        <v>0</v>
      </c>
      <c r="G16" s="82">
        <f>COUNTIF(H16, "&gt;53.16")</f>
        <v>0</v>
      </c>
      <c r="H16" s="83"/>
    </row>
    <row r="17" spans="1:8" ht="81" customHeight="1">
      <c r="A17" s="106"/>
      <c r="B17" s="101"/>
      <c r="C17" s="81"/>
      <c r="D17" s="81"/>
      <c r="E17" s="94" t="s">
        <v>21</v>
      </c>
      <c r="F17" s="82"/>
      <c r="G17" s="82"/>
      <c r="H17" s="83">
        <f>VLOOKUP(A1,'Planilhão indicadores pactuação'!$A$2:$E$498,5,FALSE)</f>
        <v>336.32286995515699</v>
      </c>
    </row>
    <row r="18" spans="1:8" ht="67.5">
      <c r="A18" s="94" t="s">
        <v>22</v>
      </c>
      <c r="B18" s="86">
        <f>VLOOKUP(A1,Previne_!$C$14:$E$510,3,FALSE)</f>
        <v>64</v>
      </c>
      <c r="C18" s="81">
        <f>COUNTIF(B18, "&gt;=60")</f>
        <v>1</v>
      </c>
      <c r="D18" s="81">
        <f>COUNTIF(B18, "&lt;60")</f>
        <v>0</v>
      </c>
      <c r="E18" s="94" t="s">
        <v>23</v>
      </c>
      <c r="F18" s="82"/>
      <c r="G18" s="82"/>
      <c r="H18" s="84">
        <f>VLOOKUP(A1,'Planilhão indicadores pactuação'!$A$2:$G$498,7,FALSE)</f>
        <v>0</v>
      </c>
    </row>
    <row r="19" spans="1:8" ht="56.25">
      <c r="A19" s="94" t="s">
        <v>24</v>
      </c>
      <c r="B19" s="87">
        <f>VLOOKUP(A1,PIAPS!A2:K498,9,FALSE)</f>
        <v>0.94444444444444442</v>
      </c>
      <c r="C19" s="81">
        <f>COUNTIF(B19, "&gt;=80")</f>
        <v>0</v>
      </c>
      <c r="D19" s="81">
        <f>COUNTIF(B19, "&lt;80")</f>
        <v>1</v>
      </c>
      <c r="E19" s="94" t="s">
        <v>25</v>
      </c>
      <c r="F19" s="82"/>
      <c r="G19" s="82"/>
      <c r="H19" s="84">
        <f>VLOOKUP(A1,'Planilhão indicadores pactuação'!$A$2:$C$498,3,FALSE)</f>
        <v>3</v>
      </c>
    </row>
    <row r="20" spans="1:8" ht="57.75">
      <c r="A20" s="94" t="s">
        <v>26</v>
      </c>
      <c r="B20" s="86">
        <f>VLOOKUP(A1,Previne_!$C$14:$F$510,4,FALSE)</f>
        <v>36</v>
      </c>
      <c r="C20" s="81">
        <f>COUNTIF(B20, "&gt;=60")</f>
        <v>0</v>
      </c>
      <c r="D20" s="81">
        <f>COUNTIF(B20, "&lt;60")</f>
        <v>1</v>
      </c>
      <c r="E20" s="57" t="s">
        <v>27</v>
      </c>
      <c r="F20" s="82">
        <f>COUNTIF(H20, "&lt;=9.36%")</f>
        <v>0</v>
      </c>
      <c r="G20" s="82">
        <f>COUNTIF(H20, "&gt;9.36%")</f>
        <v>0</v>
      </c>
      <c r="H20" s="85">
        <f>VLOOKUP(A1,'Planilhão indicadores pactuação'!$A$2:$J$498,10,FALSE)</f>
        <v>7.9185520361990946E-2</v>
      </c>
    </row>
    <row r="21" spans="1:8" ht="31.5" customHeight="1">
      <c r="A21" s="104" t="s">
        <v>28</v>
      </c>
      <c r="B21" s="104"/>
      <c r="C21" s="104"/>
      <c r="D21" s="104"/>
      <c r="E21" s="104"/>
      <c r="F21" s="104"/>
      <c r="G21" s="104"/>
      <c r="H21" s="104"/>
    </row>
    <row r="22" spans="1:8" ht="40.5" customHeight="1">
      <c r="A22" s="80" t="s">
        <v>14</v>
      </c>
      <c r="B22" s="80" t="s">
        <v>15</v>
      </c>
      <c r="C22" s="80"/>
      <c r="D22" s="80"/>
      <c r="E22" s="80" t="s">
        <v>16</v>
      </c>
      <c r="F22" s="80"/>
      <c r="G22" s="80"/>
      <c r="H22" s="80" t="s">
        <v>17</v>
      </c>
    </row>
    <row r="23" spans="1:8" ht="42">
      <c r="A23" s="57" t="s">
        <v>29</v>
      </c>
      <c r="B23" s="87">
        <f>VLOOKUP(A1,'Planilhão indicadores pactuação'!$A$2:$K$498,11,FALSE)</f>
        <v>0</v>
      </c>
      <c r="C23" s="81">
        <f>COUNTIF(B23, "&gt;=49.5")</f>
        <v>0</v>
      </c>
      <c r="D23" s="81">
        <f>COUNTIF(B23, "&lt;49.5")</f>
        <v>0</v>
      </c>
      <c r="E23" s="107" t="s">
        <v>30</v>
      </c>
      <c r="F23" s="82">
        <f>COUNTIF(H23, "&lt;=323.12")</f>
        <v>0</v>
      </c>
      <c r="G23" s="82">
        <f>COUNTIF(H23, "&gt;323.12")</f>
        <v>0</v>
      </c>
      <c r="H23" s="102">
        <f>VLOOKUP(A1,'Planilhão indicadores pactuação'!$A$2:$L$498,12,FALSE)</f>
        <v>370.71695940109419</v>
      </c>
    </row>
    <row r="24" spans="1:8" ht="71.25">
      <c r="A24" s="94" t="s">
        <v>31</v>
      </c>
      <c r="B24" s="88">
        <f>VLOOKUP(A1,PIAPS!A2:G498,7,FALSE)</f>
        <v>0</v>
      </c>
      <c r="C24" s="40"/>
      <c r="D24" s="40"/>
      <c r="E24" s="107"/>
      <c r="H24" s="103"/>
    </row>
    <row r="25" spans="1:8" ht="31.5" customHeight="1">
      <c r="A25" s="104" t="s">
        <v>32</v>
      </c>
      <c r="B25" s="104"/>
      <c r="C25" s="104"/>
      <c r="D25" s="104"/>
      <c r="E25" s="104"/>
      <c r="F25" s="104"/>
      <c r="G25" s="104"/>
      <c r="H25" s="104"/>
    </row>
    <row r="26" spans="1:8" ht="33.75" customHeight="1">
      <c r="A26" s="80" t="s">
        <v>14</v>
      </c>
      <c r="B26" s="80" t="s">
        <v>15</v>
      </c>
      <c r="C26" s="80"/>
      <c r="D26" s="80"/>
      <c r="E26" s="80" t="s">
        <v>16</v>
      </c>
      <c r="F26" s="80"/>
      <c r="G26" s="80"/>
      <c r="H26" s="80" t="s">
        <v>17</v>
      </c>
    </row>
    <row r="27" spans="1:8" ht="65.25" customHeight="1">
      <c r="A27" s="94" t="s">
        <v>33</v>
      </c>
      <c r="B27" s="87">
        <f>VLOOKUP(A1,PIAPS!$A$2:$C$498,3,FALSE)</f>
        <v>4.7619047619047616E-2</v>
      </c>
      <c r="C27" s="39"/>
      <c r="D27" s="39"/>
      <c r="E27" s="95" t="s">
        <v>34</v>
      </c>
      <c r="F27" s="82">
        <f>COUNTIF(H27, "&lt;=72.84%")</f>
        <v>0</v>
      </c>
      <c r="G27" s="82">
        <f>COUNTIF(H27, "&gt;72.84%")</f>
        <v>0</v>
      </c>
      <c r="H27" s="91">
        <f>VLOOKUP(A1,'Planilhão indicadores pactuação'!$A$2:$N$498,14,FALSE)</f>
        <v>0.80788863109048725</v>
      </c>
    </row>
    <row r="28" spans="1:8" ht="72">
      <c r="A28" s="94" t="s">
        <v>35</v>
      </c>
      <c r="B28" s="89">
        <f>VLOOKUP(A1,Previne_!$C$14:$I$510,7,FALSE)</f>
        <v>10</v>
      </c>
      <c r="C28" s="81">
        <f>COUNTIF(B28, "&gt;=50")</f>
        <v>0</v>
      </c>
      <c r="D28" s="81">
        <f>COUNTIF(B28, "&lt;50")</f>
        <v>1</v>
      </c>
      <c r="E28" s="57" t="s">
        <v>36</v>
      </c>
      <c r="F28" s="82">
        <f>COUNTIF(H28, "&gt;=95%")</f>
        <v>0</v>
      </c>
      <c r="G28" s="82">
        <f>COUNTIF(H28, "&lt;95%")</f>
        <v>1</v>
      </c>
      <c r="H28" s="87">
        <f>VLOOKUP(A1,'Planilhão indicadores pactuação'!$A$2:$I$498,9,FALSE)</f>
        <v>0.65384615384615385</v>
      </c>
    </row>
    <row r="29" spans="1:8" ht="116.25">
      <c r="A29" s="94" t="s">
        <v>37</v>
      </c>
      <c r="B29" s="89">
        <f>VLOOKUP(A1,Previne_!$C$14:$J$510,8,FALSE)</f>
        <v>19</v>
      </c>
      <c r="C29" s="81">
        <f>COUNTIF(B29, "&gt;=50")</f>
        <v>0</v>
      </c>
      <c r="D29" s="81">
        <f t="shared" ref="D29" si="0">COUNTIF(B29, "&lt;50")</f>
        <v>1</v>
      </c>
      <c r="E29" s="94" t="s">
        <v>38</v>
      </c>
      <c r="F29" s="82">
        <f>COUNTIF(H29, "&gt;=95")</f>
        <v>0</v>
      </c>
      <c r="G29" s="82">
        <f>COUNTIF(H29, "&lt;95")</f>
        <v>1</v>
      </c>
      <c r="H29" s="86">
        <f>VLOOKUP(A1,Previne_!$C$14:$H$510,6,FALSE)</f>
        <v>49</v>
      </c>
    </row>
    <row r="30" spans="1:8" ht="82.5" customHeight="1">
      <c r="A30" s="76" t="s">
        <v>39</v>
      </c>
      <c r="B30" s="92">
        <f>VLOOKUP(A1,'Planilhão indicadores pactuação'!$A$2:$O$498,15,FALSE)</f>
        <v>0.72568542568542571</v>
      </c>
      <c r="C30" s="81">
        <f>COUNTIF(B30, "&gt;=77.40%")</f>
        <v>0</v>
      </c>
      <c r="D30" s="81">
        <f>COUNTIF(B30, "&lt;77.40%")</f>
        <v>0</v>
      </c>
    </row>
    <row r="31" spans="1:8" ht="15">
      <c r="A31" s="97" t="s">
        <v>40</v>
      </c>
      <c r="B31" s="88">
        <f>VLOOKUP(A1,PIAPS!$A$2:$E$498,5,FALSE)</f>
        <v>4.7619047619047616E-2</v>
      </c>
      <c r="C31" s="81"/>
      <c r="D31" s="39"/>
    </row>
    <row r="32" spans="1:8" ht="27">
      <c r="A32" s="57" t="s">
        <v>41</v>
      </c>
      <c r="B32" s="88">
        <f>VLOOKUP(A1,'Planilhão indicadores pactuação'!$A$2:$M$498,13,FALSE)</f>
        <v>3.3619232454767417E-2</v>
      </c>
      <c r="C32" s="81">
        <f>COUNTIF(B31, "&gt;=25%")</f>
        <v>0</v>
      </c>
      <c r="D32" s="81">
        <f>COUNTIF(B31, "&lt;25%")</f>
        <v>1</v>
      </c>
    </row>
    <row r="33" spans="1:8" ht="31.5" customHeight="1">
      <c r="A33" s="104" t="s">
        <v>42</v>
      </c>
      <c r="B33" s="104"/>
      <c r="C33" s="104"/>
      <c r="D33" s="104"/>
      <c r="E33" s="104"/>
      <c r="F33" s="104"/>
      <c r="G33" s="104"/>
      <c r="H33" s="104"/>
    </row>
    <row r="34" spans="1:8" ht="33" customHeight="1">
      <c r="A34" s="80" t="s">
        <v>14</v>
      </c>
      <c r="B34" s="80" t="s">
        <v>15</v>
      </c>
      <c r="C34" s="80"/>
      <c r="D34" s="80"/>
      <c r="E34" s="80" t="s">
        <v>16</v>
      </c>
      <c r="F34" s="80"/>
      <c r="G34" s="80"/>
      <c r="H34" s="80" t="s">
        <v>17</v>
      </c>
    </row>
    <row r="35" spans="1:8" ht="52.5">
      <c r="A35" s="57" t="s">
        <v>43</v>
      </c>
      <c r="B35" s="87">
        <f>VLOOKUP(A1,'Planilhão indicadores pactuação'!$A$2:$D$498,4,FALSE)</f>
        <v>0.77966101694915257</v>
      </c>
      <c r="C35" s="81">
        <f>COUNTIF(B35, "&gt;=85%")</f>
        <v>0</v>
      </c>
      <c r="D35" s="81">
        <f>COUNTIF(B35, "&lt;85%")</f>
        <v>1</v>
      </c>
      <c r="E35" s="94" t="s">
        <v>44</v>
      </c>
      <c r="F35" s="82">
        <f>COUNTIF(H35, "&lt;=8.72")</f>
        <v>0</v>
      </c>
      <c r="G35" s="82">
        <f>COUNTIF(H35, "&gt;8.72")</f>
        <v>0</v>
      </c>
      <c r="H35" s="90">
        <f>VLOOKUP(A1,'Planilhão indicadores pactuação'!$A$2:$F$498,6,FALSE)</f>
        <v>14.396775122372588</v>
      </c>
    </row>
    <row r="36" spans="1:8" ht="41.25">
      <c r="A36" s="94" t="s">
        <v>45</v>
      </c>
      <c r="B36" s="87">
        <f>VLOOKUP(A1,PIAPS!$A$2:$K$498,11,FALSE)</f>
        <v>0.13636363636363635</v>
      </c>
      <c r="C36" s="81">
        <f>COUNTIF(B36, "&gt;=30%")</f>
        <v>0</v>
      </c>
      <c r="D36" s="81">
        <f>COUNTIF(B36, "&lt;30%")</f>
        <v>1</v>
      </c>
    </row>
    <row r="37" spans="1:8" ht="57">
      <c r="A37" s="57" t="s">
        <v>46</v>
      </c>
      <c r="B37" s="93">
        <f>VLOOKUP(A1,'Planilhão indicadores pactuação'!$A$2:$H$498,8,FALSE)</f>
        <v>0.42901849217638693</v>
      </c>
      <c r="C37" s="81">
        <f>COUNTIF(B37, "&gt;=0.28")</f>
        <v>0</v>
      </c>
      <c r="D37" s="81">
        <f>COUNTIF(B37, "&lt;0.28")</f>
        <v>0</v>
      </c>
    </row>
    <row r="38" spans="1:8" ht="41.25">
      <c r="A38" s="94" t="s">
        <v>47</v>
      </c>
      <c r="B38" s="89">
        <f>VLOOKUP(A1,Previne_!$C$14:$G$510,5,FALSE)</f>
        <v>25</v>
      </c>
      <c r="C38" s="81">
        <f>COUNTIF(B38, "&gt;=40")</f>
        <v>0</v>
      </c>
      <c r="D38" s="81">
        <f>COUNTIF(B38, "&lt;40")</f>
        <v>1</v>
      </c>
    </row>
    <row r="39" spans="1:8" s="108" customFormat="1" ht="15"/>
    <row r="40" spans="1:8" s="109" customFormat="1" ht="30" customHeight="1">
      <c r="A40" s="109" t="s">
        <v>48</v>
      </c>
    </row>
    <row r="41" spans="1:8" s="77" customFormat="1" ht="15">
      <c r="A41" s="108"/>
      <c r="B41" s="108"/>
      <c r="C41" s="108"/>
      <c r="D41" s="108"/>
      <c r="E41" s="108"/>
      <c r="F41" s="108"/>
      <c r="G41" s="108"/>
      <c r="H41" s="108"/>
    </row>
    <row r="42" spans="1:8" ht="48" customHeight="1">
      <c r="A42" s="105" t="s">
        <v>49</v>
      </c>
      <c r="B42" s="105"/>
      <c r="C42" s="105"/>
      <c r="D42" s="105"/>
      <c r="E42" s="105"/>
      <c r="F42" s="105"/>
      <c r="G42" s="105"/>
      <c r="H42" s="105"/>
    </row>
    <row r="43" spans="1:8" ht="22.5" hidden="1" customHeight="1"/>
    <row r="44" spans="1:8" ht="15" hidden="1" customHeight="1"/>
  </sheetData>
  <sheetProtection password="F55C" sheet="1" objects="1" scenarios="1"/>
  <protectedRanges>
    <protectedRange sqref="A1:H1" name="Range1"/>
    <protectedRange sqref="A1:H1" name="Range2"/>
  </protectedRanges>
  <mergeCells count="23">
    <mergeCell ref="B7:H7"/>
    <mergeCell ref="B8:H8"/>
    <mergeCell ref="B9:H9"/>
    <mergeCell ref="A1:H1"/>
    <mergeCell ref="B3:H3"/>
    <mergeCell ref="B4:H4"/>
    <mergeCell ref="B5:H5"/>
    <mergeCell ref="A6:H6"/>
    <mergeCell ref="A2:H2"/>
    <mergeCell ref="B10:H10"/>
    <mergeCell ref="B15:B17"/>
    <mergeCell ref="H23:H24"/>
    <mergeCell ref="A33:H33"/>
    <mergeCell ref="A42:H42"/>
    <mergeCell ref="A15:A17"/>
    <mergeCell ref="E23:E24"/>
    <mergeCell ref="B12:H12"/>
    <mergeCell ref="A13:H13"/>
    <mergeCell ref="A21:H21"/>
    <mergeCell ref="A25:H25"/>
    <mergeCell ref="A41:H41"/>
    <mergeCell ref="A40:XFD40"/>
    <mergeCell ref="A39:XFD39"/>
  </mergeCells>
  <conditionalFormatting sqref="B15">
    <cfRule type="cellIs" dxfId="41" priority="55" operator="greaterThanOrEqual">
      <formula>45</formula>
    </cfRule>
  </conditionalFormatting>
  <conditionalFormatting sqref="B15">
    <cfRule type="cellIs" dxfId="40" priority="54" operator="lessThan">
      <formula>45</formula>
    </cfRule>
  </conditionalFormatting>
  <conditionalFormatting sqref="B18 B20">
    <cfRule type="cellIs" dxfId="39" priority="53" operator="greaterThanOrEqual">
      <formula>60</formula>
    </cfRule>
  </conditionalFormatting>
  <conditionalFormatting sqref="B18 B20">
    <cfRule type="cellIs" dxfId="38" priority="52" operator="lessThan">
      <formula>60</formula>
    </cfRule>
  </conditionalFormatting>
  <conditionalFormatting sqref="B19">
    <cfRule type="cellIs" dxfId="37" priority="51" operator="greaterThanOrEqual">
      <formula>0.8</formula>
    </cfRule>
  </conditionalFormatting>
  <conditionalFormatting sqref="B19">
    <cfRule type="cellIs" dxfId="36" priority="50" operator="lessThan">
      <formula>80%</formula>
    </cfRule>
  </conditionalFormatting>
  <conditionalFormatting sqref="H15">
    <cfRule type="cellIs" dxfId="35" priority="47" operator="lessThanOrEqual">
      <formula>9.7</formula>
    </cfRule>
  </conditionalFormatting>
  <conditionalFormatting sqref="H15">
    <cfRule type="cellIs" dxfId="34" priority="46" operator="greaterThan">
      <formula>9.7</formula>
    </cfRule>
  </conditionalFormatting>
  <conditionalFormatting sqref="H16">
    <cfRule type="cellIs" dxfId="33" priority="45" operator="lessThanOrEqual">
      <formula>"53,16"</formula>
    </cfRule>
  </conditionalFormatting>
  <conditionalFormatting sqref="H16">
    <cfRule type="cellIs" dxfId="32" priority="44" operator="greaterThan">
      <formula>53.16</formula>
    </cfRule>
  </conditionalFormatting>
  <conditionalFormatting sqref="B23">
    <cfRule type="cellIs" dxfId="31" priority="41" operator="greaterThanOrEqual">
      <formula>0.495</formula>
    </cfRule>
  </conditionalFormatting>
  <conditionalFormatting sqref="H23">
    <cfRule type="cellIs" dxfId="30" priority="40" operator="greaterThan">
      <formula>323.12</formula>
    </cfRule>
  </conditionalFormatting>
  <conditionalFormatting sqref="B28:B29">
    <cfRule type="cellIs" dxfId="29" priority="38" operator="lessThan">
      <formula>50</formula>
    </cfRule>
  </conditionalFormatting>
  <conditionalFormatting sqref="B28:B29">
    <cfRule type="cellIs" dxfId="28" priority="37" operator="greaterThanOrEqual">
      <formula>50</formula>
    </cfRule>
  </conditionalFormatting>
  <conditionalFormatting sqref="B23">
    <cfRule type="cellIs" dxfId="27" priority="36" operator="lessThan">
      <formula>0.495</formula>
    </cfRule>
  </conditionalFormatting>
  <conditionalFormatting sqref="H23">
    <cfRule type="cellIs" dxfId="26" priority="33" operator="lessThanOrEqual">
      <formula>323.12</formula>
    </cfRule>
  </conditionalFormatting>
  <conditionalFormatting sqref="B30">
    <cfRule type="cellIs" dxfId="25" priority="28" operator="greaterThanOrEqual">
      <formula>0.774</formula>
    </cfRule>
  </conditionalFormatting>
  <conditionalFormatting sqref="B30">
    <cfRule type="cellIs" dxfId="24" priority="27" operator="lessThan">
      <formula>0.774</formula>
    </cfRule>
  </conditionalFormatting>
  <conditionalFormatting sqref="B32">
    <cfRule type="cellIs" dxfId="23" priority="24" operator="greaterThanOrEqual">
      <formula>0.07</formula>
    </cfRule>
  </conditionalFormatting>
  <conditionalFormatting sqref="B32">
    <cfRule type="cellIs" dxfId="22" priority="23" operator="lessThan">
      <formula>0.07</formula>
    </cfRule>
  </conditionalFormatting>
  <conditionalFormatting sqref="H27">
    <cfRule type="cellIs" dxfId="21" priority="22" operator="greaterThan">
      <formula>0.7284</formula>
    </cfRule>
  </conditionalFormatting>
  <conditionalFormatting sqref="H27">
    <cfRule type="cellIs" dxfId="20" priority="21" operator="lessThanOrEqual">
      <formula>0.7284</formula>
    </cfRule>
  </conditionalFormatting>
  <conditionalFormatting sqref="H28">
    <cfRule type="cellIs" dxfId="19" priority="20" operator="greaterThanOrEqual">
      <formula>0.95</formula>
    </cfRule>
  </conditionalFormatting>
  <conditionalFormatting sqref="H28">
    <cfRule type="cellIs" dxfId="18" priority="19" operator="lessThan">
      <formula>0.95</formula>
    </cfRule>
  </conditionalFormatting>
  <conditionalFormatting sqref="H29">
    <cfRule type="cellIs" dxfId="17" priority="18" operator="greaterThanOrEqual">
      <formula>95</formula>
    </cfRule>
  </conditionalFormatting>
  <conditionalFormatting sqref="H29">
    <cfRule type="cellIs" dxfId="16" priority="17" operator="lessThan">
      <formula>95</formula>
    </cfRule>
  </conditionalFormatting>
  <conditionalFormatting sqref="B35">
    <cfRule type="cellIs" dxfId="15" priority="16" operator="greaterThanOrEqual">
      <formula>0.85</formula>
    </cfRule>
  </conditionalFormatting>
  <conditionalFormatting sqref="B35">
    <cfRule type="cellIs" dxfId="14" priority="15" operator="lessThan">
      <formula>0.85</formula>
    </cfRule>
  </conditionalFormatting>
  <conditionalFormatting sqref="B36">
    <cfRule type="cellIs" dxfId="13" priority="14" operator="greaterThanOrEqual">
      <formula>0.3</formula>
    </cfRule>
  </conditionalFormatting>
  <conditionalFormatting sqref="B36">
    <cfRule type="cellIs" dxfId="12" priority="13" operator="lessThan">
      <formula>0.3</formula>
    </cfRule>
  </conditionalFormatting>
  <conditionalFormatting sqref="B37">
    <cfRule type="cellIs" dxfId="11" priority="12" operator="greaterThanOrEqual">
      <formula>0.28</formula>
    </cfRule>
  </conditionalFormatting>
  <conditionalFormatting sqref="B37">
    <cfRule type="cellIs" dxfId="10" priority="11" operator="lessThan">
      <formula>0.28</formula>
    </cfRule>
  </conditionalFormatting>
  <conditionalFormatting sqref="B38">
    <cfRule type="cellIs" dxfId="9" priority="10" operator="greaterThanOrEqual">
      <formula>40</formula>
    </cfRule>
  </conditionalFormatting>
  <conditionalFormatting sqref="B38">
    <cfRule type="cellIs" dxfId="8" priority="9" operator="lessThan">
      <formula>40</formula>
    </cfRule>
  </conditionalFormatting>
  <conditionalFormatting sqref="H35">
    <cfRule type="cellIs" dxfId="7" priority="8" operator="lessThanOrEqual">
      <formula>8.72</formula>
    </cfRule>
  </conditionalFormatting>
  <conditionalFormatting sqref="H35">
    <cfRule type="cellIs" dxfId="6" priority="7" operator="greaterThan">
      <formula>8.72</formula>
    </cfRule>
  </conditionalFormatting>
  <conditionalFormatting sqref="B27">
    <cfRule type="cellIs" dxfId="5" priority="6" operator="lessThanOrEqual">
      <formula>49%</formula>
    </cfRule>
  </conditionalFormatting>
  <conditionalFormatting sqref="H20">
    <cfRule type="cellIs" dxfId="4" priority="5" operator="greaterThan">
      <formula>0.0936</formula>
    </cfRule>
  </conditionalFormatting>
  <conditionalFormatting sqref="H20">
    <cfRule type="cellIs" dxfId="3" priority="4" operator="lessThanOrEqual">
      <formula>0.0936</formula>
    </cfRule>
  </conditionalFormatting>
  <conditionalFormatting sqref="B23">
    <cfRule type="cellIs" dxfId="2" priority="3" operator="equal">
      <formula>"Sem informação"</formula>
    </cfRule>
  </conditionalFormatting>
  <conditionalFormatting sqref="B31">
    <cfRule type="cellIs" dxfId="1" priority="2" operator="greaterThanOrEqual">
      <formula>0.25</formula>
    </cfRule>
  </conditionalFormatting>
  <conditionalFormatting sqref="B31">
    <cfRule type="cellIs" dxfId="0" priority="1" operator="lessThan">
      <formula>0.25</formula>
    </cfRule>
  </conditionalFormatting>
  <hyperlinks>
    <hyperlink ref="E16" r:id="rId1"/>
    <hyperlink ref="E15" r:id="rId2" display="https://saude.rs.gov.br/upload/arquivos/202306/20142715-boletim-epidemiologico-sobre-mortalidade-materna-infantil-e-fetal-no-rs.pdf"/>
    <hyperlink ref="A38" r:id="rId3" display="https://www.gov.br/saude/pt-br/composicao/saps/previne-brasil/componentes-do-financiamento/pagamento-por-desempenho"/>
    <hyperlink ref="E29" r:id="rId4" display="https://sisab.saude.gov.br/paginas/acessoRestrito/relatorio/federal/indicadores/indicadorPainel.xhtmlhttps:/sisab.saude.gov.br/paginas/acessoRestrito/relatorio/federal/indicadores/indicadorPainel.xhtml"/>
    <hyperlink ref="E11" r:id="rId5"/>
    <hyperlink ref="A11" r:id="rId6" display="https://www.pim.saude.rs.gov.br/site/wp-content/uploads/2022/11/Diagnostico-Situacional-Primeira-Infancia.docx.pdf"/>
    <hyperlink ref="E18:E19" r:id="rId7" display="Número de casos novos de AIDS em menores de 5 anos de idade"/>
    <hyperlink ref="A42" r:id="rId8" display="https://portalsage.saude.gov.br/painelInstrumentoPlanejamento"/>
    <hyperlink ref="A7" r:id="rId9" display="https://egestorab.saude.gov.br/paginas/acessoPublico/relatorios/relHistoricoCobertura.xhtml"/>
    <hyperlink ref="A28:A29" r:id="rId10" display="https://sisab.saude.gov.br/paginas/acessoRestrito/relatorio/federal/indicadores/indicadorPainel.xhtml"/>
    <hyperlink ref="A12" r:id="rId11" display="https://saude.rs.gov.br/rbcrs"/>
    <hyperlink ref="A8:A10" r:id="rId12" display="https://atencaobasica.saude.rs.gov.br/piaps"/>
    <hyperlink ref="B8:H10" r:id="rId13" display="https://atencaobasica.saude.rs.gov.br/piaps"/>
    <hyperlink ref="A40:XFD40" r:id="rId14" display="*Indicadores sem fonte compõe a Pactuação dos Indicadores da SES RS com os municípios. Os resultados correspondem à 2022 (exceto mortalidade, 2021) e metas correspondem à 2023."/>
    <hyperlink ref="H15" r:id="rId15" display="http://bipublico.saude.rs.gov.br/QvAJAXZfc/opendoc.htm?document=publico.qvw&amp;host=QVSbari&amp;anonymous=true&amp;Sheet=SH_CadernoIndicadores"/>
    <hyperlink ref="H17" r:id="rId16" display="http://bipublico.saude.rs.gov.br/QvAJAXZfc/opendoc.htm?document=publico.qvw&amp;host=QVSbari&amp;anonymous=true&amp;Sheet=SH_CadernoIndicadores"/>
    <hyperlink ref="H15:H20" r:id="rId17" display="https://ti.saude.rs.gov.br/pactuacao_indicador/painel.html"/>
    <hyperlink ref="B15:B18" r:id="rId18" display="https://sisab.saude.gov.br/paginas/acessoRestrito/relatorio/federal/indicadores/indicadorPainel.xhtml"/>
    <hyperlink ref="B20" r:id="rId19" display="https://sisab.saude.gov.br/paginas/acessoRestrito/relatorio/federal/indicadores/indicadorPainel.xhtml"/>
    <hyperlink ref="B19" r:id="rId20" display="https://ti.saude.rs.gov.br/piaps_bi/"/>
    <hyperlink ref="B27" r:id="rId21" display="https://ti.saude.rs.gov.br/piaps_bi/"/>
    <hyperlink ref="B31" r:id="rId22" display="https://ti.saude.rs.gov.br/piaps_bi/"/>
    <hyperlink ref="B36" r:id="rId23" display="https://ti.saude.rs.gov.br/piaps_bi/"/>
    <hyperlink ref="B24" r:id="rId24" display="https://ti.saude.rs.gov.br/piaps_bi/"/>
    <hyperlink ref="B28" r:id="rId25" display="https://sisab.saude.gov.br/paginas/acessoRestrito/relatorio/federal/indicadores/indicadorPainel.xhtml"/>
    <hyperlink ref="B29" r:id="rId26" display="https://sisab.saude.gov.br/paginas/acessoRestrito/relatorio/federal/indicadores/indicadorPainel.xhtml"/>
    <hyperlink ref="H29" r:id="rId27" display="https://sisab.saude.gov.br/paginas/acessoRestrito/relatorio/federal/indicadores/indicadorPainel.xhtml"/>
    <hyperlink ref="B38" r:id="rId28" display="https://sisab.saude.gov.br/paginas/acessoRestrito/relatorio/federal/indicadores/indicadorPainel.xhtml"/>
    <hyperlink ref="B23" r:id="rId29" display="https://ti.saude.rs.gov.br/pactuacao_indicador/painel.html"/>
    <hyperlink ref="H23:H24" r:id="rId30" display="https://ti.saude.rs.gov.br/pactuacao_indicador/painel.html"/>
    <hyperlink ref="H27:H28" r:id="rId31" display="https://ti.saude.rs.gov.br/pactuacao_indicador/painel.html"/>
    <hyperlink ref="B30" r:id="rId32" display="https://ti.saude.rs.gov.br/pactuacao_indicador/painel.html"/>
    <hyperlink ref="B32" r:id="rId33" display="https://ti.saude.rs.gov.br/pactuacao_indicador/painel.html"/>
    <hyperlink ref="B35" r:id="rId34" display="https://ti.saude.rs.gov.br/pactuacao_indicador/painel.html"/>
    <hyperlink ref="H35" r:id="rId35" display="https://ti.saude.rs.gov.br/pactuacao_indicador/painel.html"/>
    <hyperlink ref="B37" r:id="rId36" display="https://ti.saude.rs.gov.br/pactuacao_indicador/painel.html"/>
    <hyperlink ref="E17" r:id="rId37" display="https://saude.rs.gov.br/upload/arquivos/202306/20142715-boletim-epidemiologico-sobre-mortalidade-materna-infantil-e-fetal-no-rs.pdf"/>
    <hyperlink ref="E18" r:id="rId38" display="https://saude.rs.gov.br/upload/arquivos/202307/10173801-boletim-epidemiologico-2021.pdf"/>
    <hyperlink ref="E19" r:id="rId39" display="https://saude.rs.gov.br/upload/arquivos/202307/10173801-boletim-epidemiologico-2021.pdf"/>
    <hyperlink ref="A27" r:id="rId40" display="https://www.youtube.com/watch?v=Wo-_nkOKpmc"/>
    <hyperlink ref="A36" r:id="rId41" display="https://www.youtube.com/watch?v=FZtAebPIVeE"/>
    <hyperlink ref="A24" r:id="rId42" display="https://www.youtube.com/watch?v=fOaXHqp4wcE"/>
    <hyperlink ref="A19" r:id="rId43" display="https://www.youtube.com/watch?v=fVMfz-fgZ2Y"/>
    <hyperlink ref="E35" r:id="rId44" display="https://saude.rs.gov.br/upload/arquivos/202307/10173801-boletim-epidemiologico-2021.pdf"/>
    <hyperlink ref="A10" r:id="rId45" display="https://atencaobasica.saude.rs.gov.br/piaps"/>
    <hyperlink ref="A9" r:id="rId46" display="https://atencaobasica.saude.rs.gov.br/piaps"/>
    <hyperlink ref="A8" r:id="rId47" display="https://atencaobasica.saude.rs.gov.br/piaps"/>
    <hyperlink ref="A15:A18" r:id="rId48" display="https://www.gov.br/saude/pt-br/composicao/saps/previne-brasil/componentes-do-financiamento/pagamento-por-desempenho"/>
    <hyperlink ref="A20" r:id="rId49" display="https://www.gov.br/saude/pt-br/composicao/saps/previne-brasil/componentes-do-financiamento/pagamento-por-desempenho"/>
    <hyperlink ref="A28" r:id="rId50" display="https://www.gov.br/saude/pt-br/composicao/saps/previne-brasil/componentes-do-financiamento/pagamento-por-desempenho"/>
    <hyperlink ref="A29" r:id="rId51" display="https://www.gov.br/saude/pt-br/composicao/saps/previne-brasil/componentes-do-financiamento/pagamento-por-desempenho"/>
    <hyperlink ref="E27" r:id="rId52" display="https://bvsms.saude.gov.br/bvs/publicacoes/manual_atencao_pessoas_sobrepeso_obesidade.pdf"/>
    <hyperlink ref="A31" r:id="rId53"/>
  </hyperlinks>
  <pageMargins left="0.511811024" right="0.511811024" top="0.78740157499999996" bottom="0.78740157499999996" header="0.31496062000000002" footer="0.31496062000000002"/>
  <pageSetup paperSize="9" orientation="portrait" verticalDpi="0" r:id="rId54"/>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Cobertura!$B$2:$B$498</xm:f>
          </x14:formula1>
          <xm:sqref>A1:A2 B1:H1</xm:sqref>
        </x14:dataValidation>
      </x14:dataValidations>
    </ext>
  </extLst>
</worksheet>
</file>

<file path=xl/worksheets/sheet2.xml><?xml version="1.0" encoding="utf-8"?>
<worksheet xmlns="http://schemas.openxmlformats.org/spreadsheetml/2006/main" xmlns:r="http://schemas.openxmlformats.org/officeDocument/2006/relationships">
  <dimension ref="A1:F498"/>
  <sheetViews>
    <sheetView workbookViewId="0"/>
  </sheetViews>
  <sheetFormatPr defaultRowHeight="15"/>
  <cols>
    <col min="1" max="1" width="7" bestFit="1" customWidth="1"/>
    <col min="2" max="2" width="26.5703125" bestFit="1" customWidth="1"/>
    <col min="3" max="3" width="11.140625" customWidth="1"/>
    <col min="4" max="4" width="9.7109375" customWidth="1"/>
    <col min="5" max="5" width="9.5703125" customWidth="1"/>
    <col min="6" max="6" width="18.42578125" customWidth="1"/>
  </cols>
  <sheetData>
    <row r="1" spans="1:6" ht="45">
      <c r="A1" s="71" t="s">
        <v>50</v>
      </c>
      <c r="B1" s="72" t="s">
        <v>51</v>
      </c>
      <c r="C1" s="73" t="s">
        <v>52</v>
      </c>
      <c r="D1" s="73" t="s">
        <v>53</v>
      </c>
      <c r="E1" s="73" t="s">
        <v>54</v>
      </c>
      <c r="F1" s="73" t="s">
        <v>55</v>
      </c>
    </row>
    <row r="2" spans="1:6">
      <c r="A2" s="8">
        <v>430003</v>
      </c>
      <c r="B2" t="s">
        <v>0</v>
      </c>
      <c r="C2">
        <v>4170</v>
      </c>
      <c r="D2">
        <v>7</v>
      </c>
      <c r="E2">
        <v>22</v>
      </c>
      <c r="F2" s="41">
        <v>1</v>
      </c>
    </row>
    <row r="3" spans="1:6">
      <c r="A3" s="8">
        <v>430005</v>
      </c>
      <c r="B3" t="s">
        <v>56</v>
      </c>
      <c r="C3">
        <v>3912</v>
      </c>
      <c r="D3">
        <v>6</v>
      </c>
      <c r="E3">
        <v>18</v>
      </c>
      <c r="F3" s="41">
        <v>1</v>
      </c>
    </row>
    <row r="4" spans="1:6">
      <c r="A4" s="8">
        <v>430010</v>
      </c>
      <c r="B4" t="s">
        <v>57</v>
      </c>
      <c r="C4">
        <v>16039</v>
      </c>
      <c r="D4">
        <v>4</v>
      </c>
      <c r="E4">
        <v>1</v>
      </c>
      <c r="F4" s="41" t="s">
        <v>58</v>
      </c>
    </row>
    <row r="5" spans="1:6">
      <c r="A5" s="8">
        <v>430020</v>
      </c>
      <c r="B5" t="s">
        <v>59</v>
      </c>
      <c r="C5">
        <v>6720</v>
      </c>
      <c r="D5">
        <v>17</v>
      </c>
      <c r="E5">
        <v>13</v>
      </c>
      <c r="F5" s="41">
        <v>1</v>
      </c>
    </row>
    <row r="6" spans="1:6">
      <c r="A6" s="8">
        <v>430030</v>
      </c>
      <c r="B6" t="s">
        <v>60</v>
      </c>
      <c r="C6">
        <v>6123</v>
      </c>
      <c r="D6">
        <v>14</v>
      </c>
      <c r="E6">
        <v>14</v>
      </c>
      <c r="F6" s="41">
        <v>1</v>
      </c>
    </row>
    <row r="7" spans="1:6">
      <c r="A7" s="8">
        <v>430040</v>
      </c>
      <c r="B7" t="s">
        <v>61</v>
      </c>
      <c r="C7">
        <v>72409</v>
      </c>
      <c r="D7">
        <v>10</v>
      </c>
      <c r="E7">
        <v>3</v>
      </c>
      <c r="F7" s="41" t="s">
        <v>62</v>
      </c>
    </row>
    <row r="8" spans="1:6">
      <c r="A8" s="8">
        <v>430045</v>
      </c>
      <c r="B8" t="s">
        <v>63</v>
      </c>
      <c r="C8">
        <v>3651</v>
      </c>
      <c r="D8">
        <v>14</v>
      </c>
      <c r="E8">
        <v>14</v>
      </c>
      <c r="F8" s="41">
        <v>1</v>
      </c>
    </row>
    <row r="9" spans="1:6">
      <c r="A9" s="8">
        <v>430047</v>
      </c>
      <c r="B9" t="s">
        <v>64</v>
      </c>
      <c r="C9">
        <v>1969</v>
      </c>
      <c r="D9">
        <v>6</v>
      </c>
      <c r="E9">
        <v>17</v>
      </c>
      <c r="F9" s="41">
        <v>1</v>
      </c>
    </row>
    <row r="10" spans="1:6">
      <c r="A10" s="8">
        <v>430050</v>
      </c>
      <c r="B10" t="s">
        <v>65</v>
      </c>
      <c r="C10">
        <v>7117</v>
      </c>
      <c r="D10">
        <v>2</v>
      </c>
      <c r="E10">
        <v>15</v>
      </c>
      <c r="F10" s="41">
        <v>1</v>
      </c>
    </row>
    <row r="11" spans="1:6">
      <c r="A11" s="8">
        <v>430055</v>
      </c>
      <c r="B11" t="s">
        <v>66</v>
      </c>
      <c r="C11">
        <v>1800</v>
      </c>
      <c r="D11">
        <v>6</v>
      </c>
      <c r="E11">
        <v>19</v>
      </c>
      <c r="F11" s="41">
        <v>1</v>
      </c>
    </row>
    <row r="12" spans="1:6">
      <c r="A12" s="8">
        <v>430057</v>
      </c>
      <c r="B12" t="s">
        <v>67</v>
      </c>
      <c r="C12">
        <v>3072</v>
      </c>
      <c r="D12">
        <v>5</v>
      </c>
      <c r="E12">
        <v>26</v>
      </c>
      <c r="F12" s="41">
        <v>1</v>
      </c>
    </row>
    <row r="13" spans="1:6">
      <c r="A13" s="8">
        <v>430060</v>
      </c>
      <c r="B13" t="s">
        <v>68</v>
      </c>
      <c r="C13">
        <v>187315</v>
      </c>
      <c r="D13">
        <v>1</v>
      </c>
      <c r="E13">
        <v>10</v>
      </c>
      <c r="F13" s="41" t="s">
        <v>69</v>
      </c>
    </row>
    <row r="14" spans="1:6">
      <c r="A14" s="8">
        <v>430063</v>
      </c>
      <c r="B14" t="s">
        <v>70</v>
      </c>
      <c r="C14">
        <v>5310</v>
      </c>
      <c r="D14">
        <v>3</v>
      </c>
      <c r="E14">
        <v>21</v>
      </c>
      <c r="F14" s="41" t="s">
        <v>71</v>
      </c>
    </row>
    <row r="15" spans="1:6">
      <c r="A15" s="8">
        <v>430064</v>
      </c>
      <c r="B15" t="s">
        <v>72</v>
      </c>
      <c r="C15">
        <v>7650</v>
      </c>
      <c r="D15">
        <v>2</v>
      </c>
      <c r="E15">
        <v>15</v>
      </c>
      <c r="F15" s="41">
        <v>1</v>
      </c>
    </row>
    <row r="16" spans="1:6">
      <c r="A16" s="8">
        <v>430066</v>
      </c>
      <c r="B16" t="s">
        <v>73</v>
      </c>
      <c r="C16">
        <v>1135</v>
      </c>
      <c r="D16">
        <v>6</v>
      </c>
      <c r="E16">
        <v>18</v>
      </c>
      <c r="F16" s="41">
        <v>1</v>
      </c>
    </row>
    <row r="17" spans="1:6">
      <c r="A17" s="8">
        <v>430070</v>
      </c>
      <c r="B17" t="s">
        <v>74</v>
      </c>
      <c r="C17">
        <v>5957</v>
      </c>
      <c r="D17">
        <v>16</v>
      </c>
      <c r="E17">
        <v>29</v>
      </c>
      <c r="F17" s="41">
        <v>1</v>
      </c>
    </row>
    <row r="18" spans="1:6">
      <c r="A18" s="8">
        <v>430080</v>
      </c>
      <c r="B18" t="s">
        <v>75</v>
      </c>
      <c r="C18">
        <v>12980</v>
      </c>
      <c r="D18">
        <v>5</v>
      </c>
      <c r="E18">
        <v>26</v>
      </c>
      <c r="F18" s="41">
        <v>1</v>
      </c>
    </row>
    <row r="19" spans="1:6">
      <c r="A19" s="8">
        <v>430085</v>
      </c>
      <c r="B19" t="s">
        <v>76</v>
      </c>
      <c r="C19">
        <v>4112</v>
      </c>
      <c r="D19">
        <v>1</v>
      </c>
      <c r="E19">
        <v>9</v>
      </c>
      <c r="F19" s="41" t="s">
        <v>77</v>
      </c>
    </row>
    <row r="20" spans="1:6">
      <c r="A20" s="8">
        <v>430087</v>
      </c>
      <c r="B20" t="s">
        <v>78</v>
      </c>
      <c r="C20">
        <v>8525</v>
      </c>
      <c r="D20">
        <v>1</v>
      </c>
      <c r="E20">
        <v>7</v>
      </c>
      <c r="F20" s="41">
        <v>1</v>
      </c>
    </row>
    <row r="21" spans="1:6">
      <c r="A21" s="8">
        <v>430090</v>
      </c>
      <c r="B21" t="s">
        <v>79</v>
      </c>
      <c r="C21">
        <v>6483</v>
      </c>
      <c r="D21">
        <v>11</v>
      </c>
      <c r="E21">
        <v>16</v>
      </c>
      <c r="F21" s="41">
        <v>1</v>
      </c>
    </row>
    <row r="22" spans="1:6">
      <c r="A22" s="8">
        <v>430100</v>
      </c>
      <c r="B22" t="s">
        <v>80</v>
      </c>
      <c r="C22">
        <v>21963</v>
      </c>
      <c r="D22">
        <v>16</v>
      </c>
      <c r="E22">
        <v>29</v>
      </c>
      <c r="F22" s="41">
        <v>1</v>
      </c>
    </row>
    <row r="23" spans="1:6">
      <c r="A23" s="8">
        <v>430107</v>
      </c>
      <c r="B23" t="s">
        <v>81</v>
      </c>
      <c r="C23">
        <v>2599</v>
      </c>
      <c r="D23">
        <v>3</v>
      </c>
      <c r="E23">
        <v>21</v>
      </c>
      <c r="F23" s="41">
        <v>1</v>
      </c>
    </row>
    <row r="24" spans="1:6">
      <c r="A24" s="8">
        <v>430105</v>
      </c>
      <c r="B24" t="s">
        <v>82</v>
      </c>
      <c r="C24">
        <v>11057</v>
      </c>
      <c r="D24">
        <v>18</v>
      </c>
      <c r="E24">
        <v>4</v>
      </c>
      <c r="F24" s="41">
        <v>1</v>
      </c>
    </row>
    <row r="25" spans="1:6">
      <c r="A25" s="8">
        <v>430120</v>
      </c>
      <c r="B25" t="s">
        <v>83</v>
      </c>
      <c r="C25">
        <v>12058</v>
      </c>
      <c r="D25">
        <v>8</v>
      </c>
      <c r="E25">
        <v>27</v>
      </c>
      <c r="F25" s="41" t="s">
        <v>84</v>
      </c>
    </row>
    <row r="26" spans="1:6">
      <c r="A26" s="8">
        <v>430110</v>
      </c>
      <c r="B26" t="s">
        <v>85</v>
      </c>
      <c r="C26">
        <v>14601</v>
      </c>
      <c r="D26">
        <v>1</v>
      </c>
      <c r="E26">
        <v>9</v>
      </c>
      <c r="F26" s="41" t="s">
        <v>86</v>
      </c>
    </row>
    <row r="27" spans="1:6">
      <c r="A27" s="8">
        <v>430130</v>
      </c>
      <c r="B27" t="s">
        <v>87</v>
      </c>
      <c r="C27">
        <v>17558</v>
      </c>
      <c r="D27">
        <v>3</v>
      </c>
      <c r="E27">
        <v>21</v>
      </c>
      <c r="F27" s="41" t="s">
        <v>88</v>
      </c>
    </row>
    <row r="28" spans="1:6">
      <c r="A28" s="8">
        <v>430140</v>
      </c>
      <c r="B28" t="s">
        <v>89</v>
      </c>
      <c r="C28">
        <v>10322</v>
      </c>
      <c r="D28">
        <v>6</v>
      </c>
      <c r="E28">
        <v>19</v>
      </c>
      <c r="F28" s="41">
        <v>1</v>
      </c>
    </row>
    <row r="29" spans="1:6">
      <c r="A29" s="8">
        <v>430150</v>
      </c>
      <c r="B29" t="s">
        <v>90</v>
      </c>
      <c r="C29">
        <v>7149</v>
      </c>
      <c r="D29">
        <v>17</v>
      </c>
      <c r="E29">
        <v>13</v>
      </c>
      <c r="F29" s="41">
        <v>1</v>
      </c>
    </row>
    <row r="30" spans="1:6">
      <c r="A30" s="8">
        <v>430155</v>
      </c>
      <c r="B30" t="s">
        <v>91</v>
      </c>
      <c r="C30">
        <v>3396</v>
      </c>
      <c r="D30">
        <v>11</v>
      </c>
      <c r="E30">
        <v>16</v>
      </c>
      <c r="F30" s="41">
        <v>1</v>
      </c>
    </row>
    <row r="31" spans="1:6">
      <c r="A31" s="8">
        <v>430160</v>
      </c>
      <c r="B31" t="s">
        <v>92</v>
      </c>
      <c r="C31">
        <v>117938</v>
      </c>
      <c r="D31">
        <v>7</v>
      </c>
      <c r="E31">
        <v>22</v>
      </c>
      <c r="F31" s="41" t="s">
        <v>93</v>
      </c>
    </row>
    <row r="32" spans="1:6">
      <c r="A32" s="8">
        <v>430163</v>
      </c>
      <c r="B32" t="s">
        <v>94</v>
      </c>
      <c r="C32">
        <v>14955</v>
      </c>
      <c r="D32">
        <v>18</v>
      </c>
      <c r="E32">
        <v>5</v>
      </c>
      <c r="F32" s="41" t="s">
        <v>95</v>
      </c>
    </row>
    <row r="33" spans="1:6">
      <c r="A33" s="8">
        <v>430165</v>
      </c>
      <c r="B33" t="s">
        <v>96</v>
      </c>
      <c r="C33">
        <v>6461</v>
      </c>
      <c r="D33">
        <v>1</v>
      </c>
      <c r="E33">
        <v>8</v>
      </c>
      <c r="F33" s="41">
        <v>1</v>
      </c>
    </row>
    <row r="34" spans="1:6">
      <c r="A34" s="8">
        <v>430170</v>
      </c>
      <c r="B34" t="s">
        <v>97</v>
      </c>
      <c r="C34">
        <v>7144</v>
      </c>
      <c r="D34">
        <v>11</v>
      </c>
      <c r="E34">
        <v>16</v>
      </c>
      <c r="F34" s="41">
        <v>1</v>
      </c>
    </row>
    <row r="35" spans="1:6">
      <c r="A35" s="8">
        <v>430175</v>
      </c>
      <c r="B35" t="s">
        <v>98</v>
      </c>
      <c r="C35">
        <v>5889</v>
      </c>
      <c r="D35">
        <v>1</v>
      </c>
      <c r="E35">
        <v>9</v>
      </c>
      <c r="F35" s="41" t="s">
        <v>99</v>
      </c>
    </row>
    <row r="36" spans="1:6">
      <c r="A36" s="8">
        <v>430185</v>
      </c>
      <c r="B36" t="s">
        <v>100</v>
      </c>
      <c r="C36">
        <v>3161</v>
      </c>
      <c r="D36">
        <v>2</v>
      </c>
      <c r="E36">
        <v>15</v>
      </c>
      <c r="F36" s="41">
        <v>1</v>
      </c>
    </row>
    <row r="37" spans="1:6">
      <c r="A37" s="8">
        <v>430187</v>
      </c>
      <c r="B37" t="s">
        <v>101</v>
      </c>
      <c r="C37">
        <v>4241</v>
      </c>
      <c r="D37">
        <v>10</v>
      </c>
      <c r="E37">
        <v>3</v>
      </c>
      <c r="F37" s="41" t="s">
        <v>102</v>
      </c>
    </row>
    <row r="38" spans="1:6">
      <c r="A38" s="8">
        <v>430190</v>
      </c>
      <c r="B38" t="s">
        <v>103</v>
      </c>
      <c r="C38">
        <v>12225</v>
      </c>
      <c r="D38">
        <v>1</v>
      </c>
      <c r="E38">
        <v>9</v>
      </c>
      <c r="F38" s="41" t="s">
        <v>104</v>
      </c>
    </row>
    <row r="39" spans="1:6">
      <c r="A39" s="8">
        <v>430192</v>
      </c>
      <c r="B39" t="s">
        <v>105</v>
      </c>
      <c r="C39">
        <v>1696</v>
      </c>
      <c r="D39">
        <v>11</v>
      </c>
      <c r="E39">
        <v>16</v>
      </c>
      <c r="F39" s="41">
        <v>1</v>
      </c>
    </row>
    <row r="40" spans="1:6">
      <c r="A40" s="8">
        <v>430195</v>
      </c>
      <c r="B40" t="s">
        <v>106</v>
      </c>
      <c r="C40">
        <v>2498</v>
      </c>
      <c r="D40">
        <v>15</v>
      </c>
      <c r="E40">
        <v>20</v>
      </c>
      <c r="F40" s="41">
        <v>1</v>
      </c>
    </row>
    <row r="41" spans="1:6">
      <c r="A41" s="8">
        <v>430180</v>
      </c>
      <c r="B41" t="s">
        <v>107</v>
      </c>
      <c r="C41">
        <v>4831</v>
      </c>
      <c r="D41">
        <v>6</v>
      </c>
      <c r="E41">
        <v>18</v>
      </c>
      <c r="F41" s="41" t="s">
        <v>108</v>
      </c>
    </row>
    <row r="42" spans="1:6">
      <c r="A42" s="8">
        <v>430200</v>
      </c>
      <c r="B42" t="s">
        <v>109</v>
      </c>
      <c r="C42">
        <v>9296</v>
      </c>
      <c r="D42">
        <v>6</v>
      </c>
      <c r="E42">
        <v>19</v>
      </c>
      <c r="F42" s="41" t="s">
        <v>110</v>
      </c>
    </row>
    <row r="43" spans="1:6">
      <c r="A43" s="8">
        <v>430205</v>
      </c>
      <c r="B43" t="s">
        <v>111</v>
      </c>
      <c r="C43">
        <v>2082</v>
      </c>
      <c r="D43">
        <v>11</v>
      </c>
      <c r="E43">
        <v>16</v>
      </c>
      <c r="F43" s="41" t="s">
        <v>112</v>
      </c>
    </row>
    <row r="44" spans="1:6">
      <c r="A44" s="8">
        <v>430210</v>
      </c>
      <c r="B44" t="s">
        <v>113</v>
      </c>
      <c r="C44">
        <v>123151</v>
      </c>
      <c r="D44">
        <v>5</v>
      </c>
      <c r="E44">
        <v>25</v>
      </c>
      <c r="F44" s="41" t="s">
        <v>114</v>
      </c>
    </row>
    <row r="45" spans="1:6">
      <c r="A45" s="8">
        <v>430215</v>
      </c>
      <c r="B45" t="s">
        <v>115</v>
      </c>
      <c r="C45">
        <v>1933</v>
      </c>
      <c r="D45">
        <v>15</v>
      </c>
      <c r="E45">
        <v>20</v>
      </c>
      <c r="F45" s="41">
        <v>1</v>
      </c>
    </row>
    <row r="46" spans="1:6">
      <c r="A46" s="8">
        <v>430220</v>
      </c>
      <c r="B46" t="s">
        <v>116</v>
      </c>
      <c r="C46">
        <v>6966</v>
      </c>
      <c r="D46">
        <v>14</v>
      </c>
      <c r="E46">
        <v>14</v>
      </c>
      <c r="F46" s="41">
        <v>1</v>
      </c>
    </row>
    <row r="47" spans="1:6">
      <c r="A47" s="8">
        <v>430222</v>
      </c>
      <c r="B47" t="s">
        <v>117</v>
      </c>
      <c r="C47">
        <v>2229</v>
      </c>
      <c r="D47">
        <v>9</v>
      </c>
      <c r="E47">
        <v>12</v>
      </c>
      <c r="F47" s="41">
        <v>1</v>
      </c>
    </row>
    <row r="48" spans="1:6">
      <c r="A48" s="8">
        <v>430223</v>
      </c>
      <c r="B48" t="s">
        <v>118</v>
      </c>
      <c r="C48">
        <v>2271</v>
      </c>
      <c r="D48">
        <v>9</v>
      </c>
      <c r="E48">
        <v>12</v>
      </c>
      <c r="F48" s="41">
        <v>1</v>
      </c>
    </row>
    <row r="49" spans="1:6">
      <c r="A49" s="8">
        <v>430225</v>
      </c>
      <c r="B49" t="s">
        <v>119</v>
      </c>
      <c r="C49">
        <v>2779</v>
      </c>
      <c r="D49">
        <v>5</v>
      </c>
      <c r="E49">
        <v>25</v>
      </c>
      <c r="F49" s="41">
        <v>1</v>
      </c>
    </row>
    <row r="50" spans="1:6">
      <c r="A50" s="8">
        <v>430230</v>
      </c>
      <c r="B50" t="s">
        <v>120</v>
      </c>
      <c r="C50">
        <v>11202</v>
      </c>
      <c r="D50">
        <v>5</v>
      </c>
      <c r="E50">
        <v>24</v>
      </c>
      <c r="F50" s="41">
        <v>1</v>
      </c>
    </row>
    <row r="51" spans="1:6">
      <c r="A51" s="8">
        <v>430235</v>
      </c>
      <c r="B51" t="s">
        <v>121</v>
      </c>
      <c r="C51">
        <v>13132</v>
      </c>
      <c r="D51">
        <v>5</v>
      </c>
      <c r="E51">
        <v>26</v>
      </c>
      <c r="F51" s="41">
        <v>1</v>
      </c>
    </row>
    <row r="52" spans="1:6">
      <c r="A52" s="8">
        <v>430237</v>
      </c>
      <c r="B52" t="s">
        <v>122</v>
      </c>
      <c r="C52">
        <v>2096</v>
      </c>
      <c r="D52">
        <v>2</v>
      </c>
      <c r="E52">
        <v>15</v>
      </c>
      <c r="F52" s="41">
        <v>1</v>
      </c>
    </row>
    <row r="53" spans="1:6">
      <c r="A53" s="8">
        <v>430240</v>
      </c>
      <c r="B53" t="s">
        <v>123</v>
      </c>
      <c r="C53">
        <v>12294</v>
      </c>
      <c r="D53">
        <v>16</v>
      </c>
      <c r="E53">
        <v>30</v>
      </c>
      <c r="F53" s="41" t="s">
        <v>124</v>
      </c>
    </row>
    <row r="54" spans="1:6">
      <c r="A54" s="8">
        <v>430245</v>
      </c>
      <c r="B54" t="s">
        <v>125</v>
      </c>
      <c r="C54">
        <v>6247</v>
      </c>
      <c r="D54">
        <v>16</v>
      </c>
      <c r="E54">
        <v>29</v>
      </c>
      <c r="F54" s="41" t="s">
        <v>126</v>
      </c>
    </row>
    <row r="55" spans="1:6">
      <c r="A55" s="8">
        <v>430250</v>
      </c>
      <c r="B55" t="s">
        <v>127</v>
      </c>
      <c r="C55">
        <v>5890</v>
      </c>
      <c r="D55">
        <v>12</v>
      </c>
      <c r="E55">
        <v>11</v>
      </c>
      <c r="F55" s="41">
        <v>1</v>
      </c>
    </row>
    <row r="56" spans="1:6">
      <c r="A56" s="8">
        <v>430258</v>
      </c>
      <c r="B56" t="s">
        <v>128</v>
      </c>
      <c r="C56">
        <v>2151</v>
      </c>
      <c r="D56">
        <v>17</v>
      </c>
      <c r="E56">
        <v>13</v>
      </c>
      <c r="F56" s="41">
        <v>1</v>
      </c>
    </row>
    <row r="57" spans="1:6">
      <c r="A57" s="8">
        <v>430260</v>
      </c>
      <c r="B57" t="s">
        <v>129</v>
      </c>
      <c r="C57">
        <v>3268</v>
      </c>
      <c r="D57">
        <v>15</v>
      </c>
      <c r="E57">
        <v>20</v>
      </c>
      <c r="F57" s="41">
        <v>1</v>
      </c>
    </row>
    <row r="58" spans="1:6">
      <c r="A58" s="8">
        <v>430265</v>
      </c>
      <c r="B58" t="s">
        <v>130</v>
      </c>
      <c r="C58">
        <v>4966</v>
      </c>
      <c r="D58">
        <v>1</v>
      </c>
      <c r="E58">
        <v>8</v>
      </c>
      <c r="F58" s="41">
        <v>1</v>
      </c>
    </row>
    <row r="59" spans="1:6">
      <c r="A59" s="8">
        <v>430270</v>
      </c>
      <c r="B59" t="s">
        <v>131</v>
      </c>
      <c r="C59">
        <v>19084</v>
      </c>
      <c r="D59">
        <v>1</v>
      </c>
      <c r="E59">
        <v>9</v>
      </c>
      <c r="F59" s="41" t="s">
        <v>132</v>
      </c>
    </row>
    <row r="60" spans="1:6">
      <c r="A60" s="8">
        <v>430280</v>
      </c>
      <c r="B60" t="s">
        <v>133</v>
      </c>
      <c r="C60">
        <v>32515</v>
      </c>
      <c r="D60">
        <v>8</v>
      </c>
      <c r="E60">
        <v>27</v>
      </c>
      <c r="F60" s="41" t="s">
        <v>134</v>
      </c>
    </row>
    <row r="61" spans="1:6">
      <c r="A61" s="8">
        <v>430290</v>
      </c>
      <c r="B61" t="s">
        <v>135</v>
      </c>
      <c r="C61">
        <v>11157</v>
      </c>
      <c r="D61">
        <v>4</v>
      </c>
      <c r="E61">
        <v>2</v>
      </c>
      <c r="F61" s="41">
        <v>1</v>
      </c>
    </row>
    <row r="62" spans="1:6">
      <c r="A62" s="8">
        <v>430300</v>
      </c>
      <c r="B62" t="s">
        <v>136</v>
      </c>
      <c r="C62">
        <v>80070</v>
      </c>
      <c r="D62">
        <v>8</v>
      </c>
      <c r="E62">
        <v>27</v>
      </c>
      <c r="F62" s="41" t="s">
        <v>137</v>
      </c>
    </row>
    <row r="63" spans="1:6">
      <c r="A63" s="8">
        <v>430310</v>
      </c>
      <c r="B63" t="s">
        <v>138</v>
      </c>
      <c r="C63">
        <v>136258</v>
      </c>
      <c r="D63">
        <v>1</v>
      </c>
      <c r="E63">
        <v>10</v>
      </c>
      <c r="F63" s="41" t="s">
        <v>139</v>
      </c>
    </row>
    <row r="64" spans="1:6">
      <c r="A64" s="8">
        <v>430320</v>
      </c>
      <c r="B64" t="s">
        <v>140</v>
      </c>
      <c r="C64">
        <v>4603</v>
      </c>
      <c r="D64">
        <v>6</v>
      </c>
      <c r="E64">
        <v>18</v>
      </c>
      <c r="F64" s="41" t="s">
        <v>141</v>
      </c>
    </row>
    <row r="65" spans="1:6">
      <c r="A65" s="8">
        <v>430330</v>
      </c>
      <c r="B65" t="s">
        <v>142</v>
      </c>
      <c r="C65">
        <v>4704</v>
      </c>
      <c r="D65">
        <v>12</v>
      </c>
      <c r="E65">
        <v>11</v>
      </c>
      <c r="F65" s="41">
        <v>1</v>
      </c>
    </row>
    <row r="66" spans="1:6">
      <c r="A66" s="8">
        <v>430340</v>
      </c>
      <c r="B66" t="s">
        <v>143</v>
      </c>
      <c r="C66">
        <v>4836</v>
      </c>
      <c r="D66">
        <v>2</v>
      </c>
      <c r="E66">
        <v>15</v>
      </c>
      <c r="F66" s="41">
        <v>1</v>
      </c>
    </row>
    <row r="67" spans="1:6">
      <c r="A67" s="8">
        <v>430350</v>
      </c>
      <c r="B67" t="s">
        <v>144</v>
      </c>
      <c r="C67">
        <v>62200</v>
      </c>
      <c r="D67">
        <v>1</v>
      </c>
      <c r="E67">
        <v>9</v>
      </c>
      <c r="F67" s="41" t="s">
        <v>145</v>
      </c>
    </row>
    <row r="68" spans="1:6">
      <c r="A68" s="8">
        <v>430355</v>
      </c>
      <c r="B68" t="s">
        <v>146</v>
      </c>
      <c r="C68">
        <v>2981</v>
      </c>
      <c r="D68">
        <v>6</v>
      </c>
      <c r="E68">
        <v>17</v>
      </c>
      <c r="F68" s="41">
        <v>1</v>
      </c>
    </row>
    <row r="69" spans="1:6">
      <c r="A69" s="8">
        <v>430360</v>
      </c>
      <c r="B69" t="s">
        <v>147</v>
      </c>
      <c r="C69">
        <v>6361</v>
      </c>
      <c r="D69">
        <v>1</v>
      </c>
      <c r="E69">
        <v>6</v>
      </c>
      <c r="F69" s="41" t="s">
        <v>148</v>
      </c>
    </row>
    <row r="70" spans="1:6">
      <c r="A70" s="8">
        <v>430367</v>
      </c>
      <c r="B70" t="s">
        <v>149</v>
      </c>
      <c r="C70">
        <v>3242</v>
      </c>
      <c r="D70">
        <v>5</v>
      </c>
      <c r="E70">
        <v>24</v>
      </c>
      <c r="F70" s="41">
        <v>1</v>
      </c>
    </row>
    <row r="71" spans="1:6">
      <c r="A71" s="8">
        <v>430370</v>
      </c>
      <c r="B71" t="s">
        <v>150</v>
      </c>
      <c r="C71">
        <v>5882</v>
      </c>
      <c r="D71">
        <v>14</v>
      </c>
      <c r="E71">
        <v>14</v>
      </c>
      <c r="F71" s="41">
        <v>1</v>
      </c>
    </row>
    <row r="72" spans="1:6">
      <c r="A72" s="8">
        <v>430380</v>
      </c>
      <c r="B72" t="s">
        <v>151</v>
      </c>
      <c r="C72">
        <v>5284</v>
      </c>
      <c r="D72">
        <v>11</v>
      </c>
      <c r="E72">
        <v>16</v>
      </c>
      <c r="F72" s="41">
        <v>1</v>
      </c>
    </row>
    <row r="73" spans="1:6">
      <c r="A73" s="8">
        <v>430390</v>
      </c>
      <c r="B73" t="s">
        <v>152</v>
      </c>
      <c r="C73">
        <v>62886</v>
      </c>
      <c r="D73">
        <v>1</v>
      </c>
      <c r="E73">
        <v>7</v>
      </c>
      <c r="F73" s="41" t="s">
        <v>153</v>
      </c>
    </row>
    <row r="74" spans="1:6">
      <c r="A74" s="8">
        <v>430400</v>
      </c>
      <c r="B74" t="s">
        <v>154</v>
      </c>
      <c r="C74">
        <v>4975</v>
      </c>
      <c r="D74">
        <v>17</v>
      </c>
      <c r="E74">
        <v>13</v>
      </c>
      <c r="F74" s="41">
        <v>1</v>
      </c>
    </row>
    <row r="75" spans="1:6">
      <c r="A75" s="8">
        <v>430410</v>
      </c>
      <c r="B75" t="s">
        <v>155</v>
      </c>
      <c r="C75">
        <v>3613</v>
      </c>
      <c r="D75">
        <v>6</v>
      </c>
      <c r="E75">
        <v>19</v>
      </c>
      <c r="F75" s="41">
        <v>1</v>
      </c>
    </row>
    <row r="76" spans="1:6">
      <c r="A76" s="8">
        <v>430420</v>
      </c>
      <c r="B76" t="s">
        <v>156</v>
      </c>
      <c r="C76">
        <v>28906</v>
      </c>
      <c r="D76">
        <v>13</v>
      </c>
      <c r="E76">
        <v>28</v>
      </c>
      <c r="F76" s="41" t="s">
        <v>157</v>
      </c>
    </row>
    <row r="77" spans="1:6">
      <c r="A77" s="8">
        <v>430430</v>
      </c>
      <c r="B77" t="s">
        <v>158</v>
      </c>
      <c r="C77">
        <v>6294</v>
      </c>
      <c r="D77">
        <v>14</v>
      </c>
      <c r="E77">
        <v>14</v>
      </c>
      <c r="F77" s="41">
        <v>1</v>
      </c>
    </row>
    <row r="78" spans="1:6">
      <c r="A78" s="8">
        <v>430435</v>
      </c>
      <c r="B78" t="s">
        <v>159</v>
      </c>
      <c r="C78">
        <v>10710</v>
      </c>
      <c r="D78">
        <v>7</v>
      </c>
      <c r="E78">
        <v>22</v>
      </c>
      <c r="F78" s="41" t="s">
        <v>160</v>
      </c>
    </row>
    <row r="79" spans="1:6">
      <c r="A79" s="8">
        <v>430440</v>
      </c>
      <c r="B79" t="s">
        <v>161</v>
      </c>
      <c r="C79">
        <v>48946</v>
      </c>
      <c r="D79">
        <v>5</v>
      </c>
      <c r="E79">
        <v>23</v>
      </c>
      <c r="F79" s="41" t="s">
        <v>162</v>
      </c>
    </row>
    <row r="80" spans="1:6">
      <c r="A80" s="8">
        <v>430450</v>
      </c>
      <c r="B80" t="s">
        <v>163</v>
      </c>
      <c r="C80">
        <v>49680</v>
      </c>
      <c r="D80">
        <v>3</v>
      </c>
      <c r="E80">
        <v>21</v>
      </c>
      <c r="F80" s="41" t="s">
        <v>164</v>
      </c>
    </row>
    <row r="81" spans="1:6">
      <c r="A81" s="8">
        <v>430460</v>
      </c>
      <c r="B81" t="s">
        <v>165</v>
      </c>
      <c r="C81">
        <v>347657</v>
      </c>
      <c r="D81">
        <v>1</v>
      </c>
      <c r="E81">
        <v>8</v>
      </c>
      <c r="F81" s="41" t="s">
        <v>166</v>
      </c>
    </row>
    <row r="82" spans="1:6">
      <c r="A82" s="8">
        <v>430461</v>
      </c>
      <c r="B82" t="s">
        <v>167</v>
      </c>
      <c r="C82">
        <v>1656</v>
      </c>
      <c r="D82">
        <v>16</v>
      </c>
      <c r="E82">
        <v>29</v>
      </c>
      <c r="F82" s="41">
        <v>1</v>
      </c>
    </row>
    <row r="83" spans="1:6">
      <c r="A83" s="8">
        <v>430462</v>
      </c>
      <c r="B83" t="s">
        <v>168</v>
      </c>
      <c r="C83">
        <v>1733</v>
      </c>
      <c r="D83">
        <v>6</v>
      </c>
      <c r="E83">
        <v>18</v>
      </c>
      <c r="F83" s="41">
        <v>1</v>
      </c>
    </row>
    <row r="84" spans="1:6">
      <c r="A84" s="8">
        <v>430463</v>
      </c>
      <c r="B84" t="s">
        <v>169</v>
      </c>
      <c r="C84">
        <v>63594</v>
      </c>
      <c r="D84">
        <v>18</v>
      </c>
      <c r="E84">
        <v>4</v>
      </c>
      <c r="F84" s="41" t="s">
        <v>170</v>
      </c>
    </row>
    <row r="85" spans="1:6">
      <c r="A85" s="8">
        <v>430465</v>
      </c>
      <c r="B85" t="s">
        <v>171</v>
      </c>
      <c r="C85">
        <v>3119</v>
      </c>
      <c r="D85">
        <v>4</v>
      </c>
      <c r="E85">
        <v>2</v>
      </c>
      <c r="F85" s="41">
        <v>1</v>
      </c>
    </row>
    <row r="86" spans="1:6">
      <c r="A86" s="8">
        <v>430466</v>
      </c>
      <c r="B86" t="s">
        <v>172</v>
      </c>
      <c r="C86">
        <v>26487</v>
      </c>
      <c r="D86">
        <v>3</v>
      </c>
      <c r="E86">
        <v>21</v>
      </c>
      <c r="F86" s="41">
        <v>1</v>
      </c>
    </row>
    <row r="87" spans="1:6">
      <c r="A87" s="8">
        <v>430468</v>
      </c>
      <c r="B87" t="s">
        <v>173</v>
      </c>
      <c r="C87">
        <v>11159</v>
      </c>
      <c r="D87">
        <v>1</v>
      </c>
      <c r="E87">
        <v>8</v>
      </c>
      <c r="F87" s="41">
        <v>1</v>
      </c>
    </row>
    <row r="88" spans="1:6">
      <c r="A88" s="8">
        <v>430469</v>
      </c>
      <c r="B88" t="s">
        <v>174</v>
      </c>
      <c r="C88">
        <v>2917</v>
      </c>
      <c r="D88">
        <v>16</v>
      </c>
      <c r="E88">
        <v>29</v>
      </c>
      <c r="F88" s="41">
        <v>1</v>
      </c>
    </row>
    <row r="89" spans="1:6">
      <c r="A89" s="8">
        <v>430467</v>
      </c>
      <c r="B89" t="s">
        <v>175</v>
      </c>
      <c r="C89">
        <v>3991</v>
      </c>
      <c r="D89">
        <v>18</v>
      </c>
      <c r="E89">
        <v>5</v>
      </c>
      <c r="F89" s="41">
        <v>1</v>
      </c>
    </row>
    <row r="90" spans="1:6">
      <c r="A90" s="8">
        <v>430471</v>
      </c>
      <c r="B90" t="s">
        <v>176</v>
      </c>
      <c r="C90">
        <v>7360</v>
      </c>
      <c r="D90">
        <v>18</v>
      </c>
      <c r="E90">
        <v>5</v>
      </c>
      <c r="F90" s="41" t="s">
        <v>177</v>
      </c>
    </row>
    <row r="91" spans="1:6">
      <c r="A91" s="8">
        <v>430470</v>
      </c>
      <c r="B91" t="s">
        <v>178</v>
      </c>
      <c r="C91">
        <v>61804</v>
      </c>
      <c r="D91">
        <v>6</v>
      </c>
      <c r="E91">
        <v>17</v>
      </c>
      <c r="F91" s="41" t="s">
        <v>179</v>
      </c>
    </row>
    <row r="92" spans="1:6">
      <c r="A92" s="8">
        <v>430480</v>
      </c>
      <c r="B92" t="s">
        <v>180</v>
      </c>
      <c r="C92">
        <v>30418</v>
      </c>
      <c r="D92">
        <v>5</v>
      </c>
      <c r="E92">
        <v>25</v>
      </c>
      <c r="F92" s="41" t="s">
        <v>181</v>
      </c>
    </row>
    <row r="93" spans="1:6">
      <c r="A93" s="8">
        <v>430485</v>
      </c>
      <c r="B93" t="s">
        <v>182</v>
      </c>
      <c r="C93">
        <v>1368</v>
      </c>
      <c r="D93">
        <v>11</v>
      </c>
      <c r="E93">
        <v>16</v>
      </c>
      <c r="F93" s="41">
        <v>1</v>
      </c>
    </row>
    <row r="94" spans="1:6">
      <c r="A94" s="8">
        <v>430490</v>
      </c>
      <c r="B94" t="s">
        <v>183</v>
      </c>
      <c r="C94">
        <v>9465</v>
      </c>
      <c r="D94">
        <v>6</v>
      </c>
      <c r="E94">
        <v>17</v>
      </c>
      <c r="F94" s="41" t="s">
        <v>184</v>
      </c>
    </row>
    <row r="95" spans="1:6">
      <c r="A95" s="8">
        <v>430495</v>
      </c>
      <c r="B95" t="s">
        <v>185</v>
      </c>
      <c r="C95">
        <v>3000</v>
      </c>
      <c r="D95">
        <v>6</v>
      </c>
      <c r="E95">
        <v>18</v>
      </c>
      <c r="F95" s="41" t="s">
        <v>186</v>
      </c>
    </row>
    <row r="96" spans="1:6">
      <c r="A96" s="8">
        <v>430500</v>
      </c>
      <c r="B96" t="s">
        <v>187</v>
      </c>
      <c r="C96">
        <v>8674</v>
      </c>
      <c r="D96">
        <v>17</v>
      </c>
      <c r="E96">
        <v>13</v>
      </c>
      <c r="F96" s="41">
        <v>1</v>
      </c>
    </row>
    <row r="97" spans="1:6">
      <c r="A97" s="8">
        <v>430510</v>
      </c>
      <c r="B97" t="s">
        <v>188</v>
      </c>
      <c r="C97">
        <v>463338</v>
      </c>
      <c r="D97">
        <v>5</v>
      </c>
      <c r="E97">
        <v>23</v>
      </c>
      <c r="F97" s="41" t="s">
        <v>189</v>
      </c>
    </row>
    <row r="98" spans="1:6">
      <c r="A98" s="8">
        <v>430511</v>
      </c>
      <c r="B98" t="s">
        <v>190</v>
      </c>
      <c r="C98">
        <v>2721</v>
      </c>
      <c r="D98">
        <v>11</v>
      </c>
      <c r="E98">
        <v>16</v>
      </c>
      <c r="F98" s="41">
        <v>1</v>
      </c>
    </row>
    <row r="99" spans="1:6">
      <c r="A99" s="8">
        <v>430512</v>
      </c>
      <c r="B99" t="s">
        <v>191</v>
      </c>
      <c r="C99">
        <v>5808</v>
      </c>
      <c r="D99">
        <v>3</v>
      </c>
      <c r="E99">
        <v>21</v>
      </c>
      <c r="F99" s="41">
        <v>1</v>
      </c>
    </row>
    <row r="100" spans="1:6">
      <c r="A100" s="8">
        <v>430513</v>
      </c>
      <c r="B100" t="s">
        <v>192</v>
      </c>
      <c r="C100">
        <v>3802</v>
      </c>
      <c r="D100">
        <v>8</v>
      </c>
      <c r="E100">
        <v>27</v>
      </c>
      <c r="F100" s="41" t="s">
        <v>193</v>
      </c>
    </row>
    <row r="101" spans="1:6">
      <c r="A101" s="8">
        <v>430515</v>
      </c>
      <c r="B101" t="s">
        <v>194</v>
      </c>
      <c r="C101">
        <v>2379</v>
      </c>
      <c r="D101">
        <v>15</v>
      </c>
      <c r="E101">
        <v>20</v>
      </c>
      <c r="F101" s="41">
        <v>1</v>
      </c>
    </row>
    <row r="102" spans="1:6">
      <c r="A102" s="8">
        <v>430517</v>
      </c>
      <c r="B102" t="s">
        <v>195</v>
      </c>
      <c r="C102">
        <v>9178</v>
      </c>
      <c r="D102">
        <v>1</v>
      </c>
      <c r="E102">
        <v>9</v>
      </c>
      <c r="F102" s="41" t="s">
        <v>196</v>
      </c>
    </row>
    <row r="103" spans="1:6">
      <c r="A103" s="8">
        <v>430520</v>
      </c>
      <c r="B103" t="s">
        <v>197</v>
      </c>
      <c r="C103">
        <v>13705</v>
      </c>
      <c r="D103">
        <v>12</v>
      </c>
      <c r="E103">
        <v>11</v>
      </c>
      <c r="F103" s="41">
        <v>1</v>
      </c>
    </row>
    <row r="104" spans="1:6">
      <c r="A104" s="8">
        <v>430530</v>
      </c>
      <c r="B104" t="s">
        <v>198</v>
      </c>
      <c r="C104">
        <v>9540</v>
      </c>
      <c r="D104">
        <v>15</v>
      </c>
      <c r="E104">
        <v>20</v>
      </c>
      <c r="F104" s="41">
        <v>1</v>
      </c>
    </row>
    <row r="105" spans="1:6">
      <c r="A105" s="8">
        <v>430535</v>
      </c>
      <c r="B105" t="s">
        <v>199</v>
      </c>
      <c r="C105">
        <v>35012</v>
      </c>
      <c r="D105">
        <v>1</v>
      </c>
      <c r="E105">
        <v>9</v>
      </c>
      <c r="F105" s="41" t="s">
        <v>200</v>
      </c>
    </row>
    <row r="106" spans="1:6">
      <c r="A106" s="8">
        <v>430537</v>
      </c>
      <c r="B106" t="s">
        <v>201</v>
      </c>
      <c r="C106">
        <v>2768</v>
      </c>
      <c r="D106">
        <v>11</v>
      </c>
      <c r="E106">
        <v>16</v>
      </c>
      <c r="F106" s="41" t="s">
        <v>202</v>
      </c>
    </row>
    <row r="107" spans="1:6">
      <c r="A107" s="8">
        <v>430540</v>
      </c>
      <c r="B107" t="s">
        <v>203</v>
      </c>
      <c r="C107">
        <v>3913</v>
      </c>
      <c r="D107">
        <v>17</v>
      </c>
      <c r="E107">
        <v>13</v>
      </c>
      <c r="F107" s="41">
        <v>1</v>
      </c>
    </row>
    <row r="108" spans="1:6">
      <c r="A108" s="8">
        <v>430543</v>
      </c>
      <c r="B108" t="s">
        <v>204</v>
      </c>
      <c r="C108">
        <v>6262</v>
      </c>
      <c r="D108">
        <v>3</v>
      </c>
      <c r="E108">
        <v>21</v>
      </c>
      <c r="F108" s="41" t="s">
        <v>205</v>
      </c>
    </row>
    <row r="109" spans="1:6">
      <c r="A109" s="8">
        <v>430544</v>
      </c>
      <c r="B109" t="s">
        <v>206</v>
      </c>
      <c r="C109">
        <v>4597</v>
      </c>
      <c r="D109">
        <v>1</v>
      </c>
      <c r="E109">
        <v>9</v>
      </c>
      <c r="F109" s="41" t="s">
        <v>207</v>
      </c>
    </row>
    <row r="110" spans="1:6">
      <c r="A110" s="8">
        <v>430545</v>
      </c>
      <c r="B110" t="s">
        <v>208</v>
      </c>
      <c r="C110">
        <v>17071</v>
      </c>
      <c r="D110">
        <v>18</v>
      </c>
      <c r="E110">
        <v>5</v>
      </c>
      <c r="F110" s="41" t="s">
        <v>209</v>
      </c>
    </row>
    <row r="111" spans="1:6">
      <c r="A111" s="8">
        <v>430550</v>
      </c>
      <c r="B111" t="s">
        <v>210</v>
      </c>
      <c r="C111">
        <v>4146</v>
      </c>
      <c r="D111">
        <v>6</v>
      </c>
      <c r="E111">
        <v>17</v>
      </c>
      <c r="F111" s="41" t="s">
        <v>211</v>
      </c>
    </row>
    <row r="112" spans="1:6">
      <c r="A112" s="8">
        <v>430558</v>
      </c>
      <c r="B112" t="s">
        <v>212</v>
      </c>
      <c r="C112">
        <v>2423</v>
      </c>
      <c r="D112">
        <v>16</v>
      </c>
      <c r="E112">
        <v>30</v>
      </c>
      <c r="F112" s="41">
        <v>1</v>
      </c>
    </row>
    <row r="113" spans="1:6">
      <c r="A113" s="8">
        <v>430560</v>
      </c>
      <c r="B113" t="s">
        <v>213</v>
      </c>
      <c r="C113">
        <v>3258</v>
      </c>
      <c r="D113">
        <v>9</v>
      </c>
      <c r="E113">
        <v>12</v>
      </c>
      <c r="F113" s="41">
        <v>1</v>
      </c>
    </row>
    <row r="114" spans="1:6">
      <c r="A114" s="8">
        <v>430570</v>
      </c>
      <c r="B114" t="s">
        <v>214</v>
      </c>
      <c r="C114">
        <v>6406</v>
      </c>
      <c r="D114">
        <v>17</v>
      </c>
      <c r="E114">
        <v>13</v>
      </c>
      <c r="F114" s="41">
        <v>1</v>
      </c>
    </row>
    <row r="115" spans="1:6">
      <c r="A115" s="8">
        <v>430580</v>
      </c>
      <c r="B115" t="s">
        <v>215</v>
      </c>
      <c r="C115">
        <v>10385</v>
      </c>
      <c r="D115">
        <v>15</v>
      </c>
      <c r="E115">
        <v>20</v>
      </c>
      <c r="F115" s="41">
        <v>1</v>
      </c>
    </row>
    <row r="116" spans="1:6">
      <c r="A116" s="8">
        <v>430583</v>
      </c>
      <c r="B116" t="s">
        <v>216</v>
      </c>
      <c r="C116">
        <v>1290</v>
      </c>
      <c r="D116">
        <v>16</v>
      </c>
      <c r="E116">
        <v>29</v>
      </c>
      <c r="F116" s="41">
        <v>1</v>
      </c>
    </row>
    <row r="117" spans="1:6">
      <c r="A117" s="8">
        <v>430585</v>
      </c>
      <c r="B117" t="s">
        <v>217</v>
      </c>
      <c r="C117">
        <v>2211</v>
      </c>
      <c r="D117">
        <v>6</v>
      </c>
      <c r="E117">
        <v>17</v>
      </c>
      <c r="F117" s="41">
        <v>1</v>
      </c>
    </row>
    <row r="118" spans="1:6">
      <c r="A118" s="8">
        <v>430587</v>
      </c>
      <c r="B118" t="s">
        <v>218</v>
      </c>
      <c r="C118">
        <v>2822</v>
      </c>
      <c r="D118">
        <v>17</v>
      </c>
      <c r="E118">
        <v>13</v>
      </c>
      <c r="F118" s="41">
        <v>1</v>
      </c>
    </row>
    <row r="119" spans="1:6">
      <c r="A119" s="8">
        <v>430590</v>
      </c>
      <c r="B119" t="s">
        <v>219</v>
      </c>
      <c r="C119">
        <v>6144</v>
      </c>
      <c r="D119">
        <v>15</v>
      </c>
      <c r="E119">
        <v>20</v>
      </c>
      <c r="F119" s="41">
        <v>1</v>
      </c>
    </row>
    <row r="120" spans="1:6">
      <c r="A120" s="8">
        <v>430593</v>
      </c>
      <c r="B120" t="s">
        <v>220</v>
      </c>
      <c r="C120">
        <v>1607</v>
      </c>
      <c r="D120">
        <v>5</v>
      </c>
      <c r="E120">
        <v>25</v>
      </c>
      <c r="F120" s="41">
        <v>1</v>
      </c>
    </row>
    <row r="121" spans="1:6">
      <c r="A121" s="8">
        <v>430595</v>
      </c>
      <c r="B121" t="s">
        <v>221</v>
      </c>
      <c r="C121">
        <v>3846</v>
      </c>
      <c r="D121">
        <v>5</v>
      </c>
      <c r="E121">
        <v>25</v>
      </c>
      <c r="F121" s="41">
        <v>1</v>
      </c>
    </row>
    <row r="122" spans="1:6">
      <c r="A122" s="8">
        <v>430597</v>
      </c>
      <c r="B122" t="s">
        <v>222</v>
      </c>
      <c r="C122">
        <v>2667</v>
      </c>
      <c r="D122">
        <v>6</v>
      </c>
      <c r="E122">
        <v>17</v>
      </c>
      <c r="F122" s="41">
        <v>1</v>
      </c>
    </row>
    <row r="123" spans="1:6">
      <c r="A123" s="8">
        <v>430600</v>
      </c>
      <c r="B123" t="s">
        <v>223</v>
      </c>
      <c r="C123">
        <v>12886</v>
      </c>
      <c r="D123">
        <v>17</v>
      </c>
      <c r="E123">
        <v>13</v>
      </c>
      <c r="F123" s="41">
        <v>1</v>
      </c>
    </row>
    <row r="124" spans="1:6">
      <c r="A124" s="8">
        <v>430605</v>
      </c>
      <c r="B124" t="s">
        <v>224</v>
      </c>
      <c r="C124">
        <v>7299</v>
      </c>
      <c r="D124">
        <v>1</v>
      </c>
      <c r="E124">
        <v>9</v>
      </c>
      <c r="F124" s="41">
        <v>1</v>
      </c>
    </row>
    <row r="125" spans="1:6">
      <c r="A125" s="8">
        <v>430607</v>
      </c>
      <c r="B125" t="s">
        <v>225</v>
      </c>
      <c r="C125">
        <v>2692</v>
      </c>
      <c r="D125">
        <v>2</v>
      </c>
      <c r="E125">
        <v>15</v>
      </c>
      <c r="F125" s="41">
        <v>1</v>
      </c>
    </row>
    <row r="126" spans="1:6">
      <c r="A126" s="8">
        <v>430610</v>
      </c>
      <c r="B126" t="s">
        <v>226</v>
      </c>
      <c r="C126">
        <v>58913</v>
      </c>
      <c r="D126">
        <v>9</v>
      </c>
      <c r="E126">
        <v>12</v>
      </c>
      <c r="F126" s="41">
        <v>1</v>
      </c>
    </row>
    <row r="127" spans="1:6">
      <c r="A127" s="8">
        <v>430613</v>
      </c>
      <c r="B127" t="s">
        <v>227</v>
      </c>
      <c r="C127">
        <v>1635</v>
      </c>
      <c r="D127">
        <v>11</v>
      </c>
      <c r="E127">
        <v>16</v>
      </c>
      <c r="F127" s="41">
        <v>1</v>
      </c>
    </row>
    <row r="128" spans="1:6">
      <c r="A128" s="8">
        <v>430620</v>
      </c>
      <c r="B128" t="s">
        <v>228</v>
      </c>
      <c r="C128">
        <v>11600</v>
      </c>
      <c r="D128">
        <v>16</v>
      </c>
      <c r="E128">
        <v>29</v>
      </c>
      <c r="F128" s="41" t="s">
        <v>229</v>
      </c>
    </row>
    <row r="129" spans="1:6">
      <c r="A129" s="8">
        <v>430630</v>
      </c>
      <c r="B129" t="s">
        <v>230</v>
      </c>
      <c r="C129">
        <v>4321</v>
      </c>
      <c r="D129">
        <v>6</v>
      </c>
      <c r="E129">
        <v>17</v>
      </c>
      <c r="F129" s="41" t="s">
        <v>231</v>
      </c>
    </row>
    <row r="130" spans="1:6">
      <c r="A130" s="8">
        <v>430632</v>
      </c>
      <c r="B130" t="s">
        <v>232</v>
      </c>
      <c r="C130">
        <v>2751</v>
      </c>
      <c r="D130">
        <v>2</v>
      </c>
      <c r="E130">
        <v>15</v>
      </c>
      <c r="F130" s="41">
        <v>1</v>
      </c>
    </row>
    <row r="131" spans="1:6">
      <c r="A131" s="8">
        <v>430635</v>
      </c>
      <c r="B131" t="s">
        <v>233</v>
      </c>
      <c r="C131">
        <v>2507</v>
      </c>
      <c r="D131">
        <v>12</v>
      </c>
      <c r="E131">
        <v>11</v>
      </c>
      <c r="F131" s="41">
        <v>1</v>
      </c>
    </row>
    <row r="132" spans="1:6">
      <c r="A132" s="8">
        <v>430637</v>
      </c>
      <c r="B132" t="s">
        <v>234</v>
      </c>
      <c r="C132">
        <v>2806</v>
      </c>
      <c r="D132">
        <v>4</v>
      </c>
      <c r="E132">
        <v>1</v>
      </c>
      <c r="F132" s="41">
        <v>0</v>
      </c>
    </row>
    <row r="133" spans="1:6">
      <c r="A133" s="8">
        <v>430640</v>
      </c>
      <c r="B133" t="s">
        <v>235</v>
      </c>
      <c r="C133">
        <v>30709</v>
      </c>
      <c r="D133">
        <v>1</v>
      </c>
      <c r="E133">
        <v>7</v>
      </c>
      <c r="F133" s="41" t="s">
        <v>236</v>
      </c>
    </row>
    <row r="134" spans="1:6">
      <c r="A134" s="8">
        <v>430642</v>
      </c>
      <c r="B134" t="s">
        <v>237</v>
      </c>
      <c r="C134">
        <v>2090</v>
      </c>
      <c r="D134">
        <v>15</v>
      </c>
      <c r="E134">
        <v>20</v>
      </c>
      <c r="F134" s="41">
        <v>1</v>
      </c>
    </row>
    <row r="135" spans="1:6">
      <c r="A135" s="8">
        <v>430645</v>
      </c>
      <c r="B135" t="s">
        <v>238</v>
      </c>
      <c r="C135">
        <v>3097</v>
      </c>
      <c r="D135">
        <v>16</v>
      </c>
      <c r="E135">
        <v>29</v>
      </c>
      <c r="F135" s="41">
        <v>1</v>
      </c>
    </row>
    <row r="136" spans="1:6">
      <c r="A136" s="8">
        <v>430650</v>
      </c>
      <c r="B136" t="s">
        <v>239</v>
      </c>
      <c r="C136">
        <v>13051</v>
      </c>
      <c r="D136">
        <v>1</v>
      </c>
      <c r="E136">
        <v>9</v>
      </c>
      <c r="F136" s="41" t="s">
        <v>240</v>
      </c>
    </row>
    <row r="137" spans="1:6">
      <c r="A137" s="8">
        <v>430660</v>
      </c>
      <c r="B137" t="s">
        <v>241</v>
      </c>
      <c r="C137">
        <v>36981</v>
      </c>
      <c r="D137">
        <v>7</v>
      </c>
      <c r="E137">
        <v>22</v>
      </c>
      <c r="F137" s="41" t="s">
        <v>242</v>
      </c>
    </row>
    <row r="138" spans="1:6">
      <c r="A138" s="8">
        <v>430655</v>
      </c>
      <c r="B138" t="s">
        <v>243</v>
      </c>
      <c r="C138">
        <v>2562</v>
      </c>
      <c r="D138">
        <v>18</v>
      </c>
      <c r="E138">
        <v>4</v>
      </c>
      <c r="F138" s="41">
        <v>1</v>
      </c>
    </row>
    <row r="139" spans="1:6">
      <c r="A139" s="8">
        <v>430670</v>
      </c>
      <c r="B139" t="s">
        <v>244</v>
      </c>
      <c r="C139">
        <v>3079</v>
      </c>
      <c r="D139">
        <v>4</v>
      </c>
      <c r="E139">
        <v>1</v>
      </c>
      <c r="F139" s="41">
        <v>1</v>
      </c>
    </row>
    <row r="140" spans="1:6">
      <c r="A140" s="8">
        <v>430673</v>
      </c>
      <c r="B140" t="s">
        <v>245</v>
      </c>
      <c r="C140">
        <v>4470</v>
      </c>
      <c r="D140">
        <v>14</v>
      </c>
      <c r="E140">
        <v>14</v>
      </c>
      <c r="F140" s="41">
        <v>1</v>
      </c>
    </row>
    <row r="141" spans="1:6">
      <c r="A141" s="8">
        <v>430675</v>
      </c>
      <c r="B141" t="s">
        <v>246</v>
      </c>
      <c r="C141">
        <v>1888</v>
      </c>
      <c r="D141">
        <v>16</v>
      </c>
      <c r="E141">
        <v>29</v>
      </c>
      <c r="F141" s="41">
        <v>1</v>
      </c>
    </row>
    <row r="142" spans="1:6">
      <c r="A142" s="8">
        <v>430676</v>
      </c>
      <c r="B142" t="s">
        <v>247</v>
      </c>
      <c r="C142">
        <v>39559</v>
      </c>
      <c r="D142">
        <v>1</v>
      </c>
      <c r="E142">
        <v>9</v>
      </c>
      <c r="F142" s="41" t="s">
        <v>248</v>
      </c>
    </row>
    <row r="143" spans="1:6">
      <c r="A143" s="8">
        <v>430680</v>
      </c>
      <c r="B143" t="s">
        <v>249</v>
      </c>
      <c r="C143">
        <v>22962</v>
      </c>
      <c r="D143">
        <v>16</v>
      </c>
      <c r="E143">
        <v>29</v>
      </c>
      <c r="F143" s="41" t="s">
        <v>250</v>
      </c>
    </row>
    <row r="144" spans="1:6">
      <c r="A144" s="8">
        <v>430690</v>
      </c>
      <c r="B144" t="s">
        <v>251</v>
      </c>
      <c r="C144">
        <v>23819</v>
      </c>
      <c r="D144">
        <v>8</v>
      </c>
      <c r="E144">
        <v>27</v>
      </c>
      <c r="F144" s="41" t="s">
        <v>252</v>
      </c>
    </row>
    <row r="145" spans="1:6">
      <c r="A145" s="8">
        <v>430692</v>
      </c>
      <c r="B145" t="s">
        <v>253</v>
      </c>
      <c r="C145">
        <v>1296</v>
      </c>
      <c r="D145">
        <v>15</v>
      </c>
      <c r="E145">
        <v>20</v>
      </c>
      <c r="F145" s="41">
        <v>1</v>
      </c>
    </row>
    <row r="146" spans="1:6">
      <c r="A146" s="8">
        <v>430695</v>
      </c>
      <c r="B146" t="s">
        <v>254</v>
      </c>
      <c r="C146">
        <v>2685</v>
      </c>
      <c r="D146">
        <v>11</v>
      </c>
      <c r="E146">
        <v>16</v>
      </c>
      <c r="F146" s="41">
        <v>1</v>
      </c>
    </row>
    <row r="147" spans="1:6">
      <c r="A147" s="8">
        <v>430693</v>
      </c>
      <c r="B147" t="s">
        <v>255</v>
      </c>
      <c r="C147">
        <v>9158</v>
      </c>
      <c r="D147">
        <v>12</v>
      </c>
      <c r="E147">
        <v>11</v>
      </c>
      <c r="F147" s="41">
        <v>1</v>
      </c>
    </row>
    <row r="148" spans="1:6">
      <c r="A148" s="8">
        <v>430697</v>
      </c>
      <c r="B148" t="s">
        <v>256</v>
      </c>
      <c r="C148">
        <v>3054</v>
      </c>
      <c r="D148">
        <v>11</v>
      </c>
      <c r="E148">
        <v>16</v>
      </c>
      <c r="F148" s="41">
        <v>1</v>
      </c>
    </row>
    <row r="149" spans="1:6">
      <c r="A149" s="8">
        <v>430700</v>
      </c>
      <c r="B149" t="s">
        <v>257</v>
      </c>
      <c r="C149">
        <v>105705</v>
      </c>
      <c r="D149">
        <v>11</v>
      </c>
      <c r="E149">
        <v>16</v>
      </c>
      <c r="F149" s="41" t="s">
        <v>258</v>
      </c>
    </row>
    <row r="150" spans="1:6">
      <c r="A150" s="8">
        <v>430705</v>
      </c>
      <c r="B150" t="s">
        <v>259</v>
      </c>
      <c r="C150">
        <v>3034</v>
      </c>
      <c r="D150">
        <v>6</v>
      </c>
      <c r="E150">
        <v>17</v>
      </c>
      <c r="F150" s="41">
        <v>1</v>
      </c>
    </row>
    <row r="151" spans="1:6">
      <c r="A151" s="8">
        <v>430720</v>
      </c>
      <c r="B151" t="s">
        <v>260</v>
      </c>
      <c r="C151">
        <v>4930</v>
      </c>
      <c r="D151">
        <v>11</v>
      </c>
      <c r="E151">
        <v>16</v>
      </c>
      <c r="F151" s="41">
        <v>1</v>
      </c>
    </row>
    <row r="152" spans="1:6">
      <c r="A152" s="8">
        <v>430730</v>
      </c>
      <c r="B152" t="s">
        <v>261</v>
      </c>
      <c r="C152">
        <v>6787</v>
      </c>
      <c r="D152">
        <v>2</v>
      </c>
      <c r="E152">
        <v>15</v>
      </c>
      <c r="F152" s="41">
        <v>1</v>
      </c>
    </row>
    <row r="153" spans="1:6">
      <c r="A153" s="8">
        <v>430740</v>
      </c>
      <c r="B153" t="s">
        <v>262</v>
      </c>
      <c r="C153">
        <v>3195</v>
      </c>
      <c r="D153">
        <v>5</v>
      </c>
      <c r="E153">
        <v>24</v>
      </c>
      <c r="F153" s="41">
        <v>1</v>
      </c>
    </row>
    <row r="154" spans="1:6">
      <c r="A154" s="8">
        <v>430745</v>
      </c>
      <c r="B154" t="s">
        <v>263</v>
      </c>
      <c r="C154">
        <v>3226</v>
      </c>
      <c r="D154">
        <v>2</v>
      </c>
      <c r="E154">
        <v>15</v>
      </c>
      <c r="F154" s="41">
        <v>1</v>
      </c>
    </row>
    <row r="155" spans="1:6">
      <c r="A155" s="8">
        <v>430750</v>
      </c>
      <c r="B155" t="s">
        <v>264</v>
      </c>
      <c r="C155">
        <v>15173</v>
      </c>
      <c r="D155">
        <v>6</v>
      </c>
      <c r="E155">
        <v>19</v>
      </c>
      <c r="F155" s="41" t="s">
        <v>265</v>
      </c>
    </row>
    <row r="156" spans="1:6">
      <c r="A156" s="8">
        <v>430755</v>
      </c>
      <c r="B156" t="s">
        <v>266</v>
      </c>
      <c r="C156">
        <v>5582</v>
      </c>
      <c r="D156">
        <v>11</v>
      </c>
      <c r="E156">
        <v>16</v>
      </c>
      <c r="F156" s="41">
        <v>1</v>
      </c>
    </row>
    <row r="157" spans="1:6">
      <c r="A157" s="8">
        <v>430760</v>
      </c>
      <c r="B157" t="s">
        <v>267</v>
      </c>
      <c r="C157">
        <v>47912</v>
      </c>
      <c r="D157">
        <v>1</v>
      </c>
      <c r="E157">
        <v>7</v>
      </c>
      <c r="F157" s="41" t="s">
        <v>268</v>
      </c>
    </row>
    <row r="158" spans="1:6">
      <c r="A158" s="8">
        <v>430770</v>
      </c>
      <c r="B158" t="s">
        <v>269</v>
      </c>
      <c r="C158">
        <v>76137</v>
      </c>
      <c r="D158">
        <v>1</v>
      </c>
      <c r="E158">
        <v>8</v>
      </c>
      <c r="F158" s="41" t="s">
        <v>270</v>
      </c>
    </row>
    <row r="159" spans="1:6">
      <c r="A159" s="8">
        <v>430780</v>
      </c>
      <c r="B159" t="s">
        <v>271</v>
      </c>
      <c r="C159">
        <v>32183</v>
      </c>
      <c r="D159">
        <v>16</v>
      </c>
      <c r="E159">
        <v>30</v>
      </c>
      <c r="F159" s="41" t="s">
        <v>272</v>
      </c>
    </row>
    <row r="160" spans="1:6">
      <c r="A160" s="8">
        <v>430781</v>
      </c>
      <c r="B160" t="s">
        <v>273</v>
      </c>
      <c r="C160">
        <v>3070</v>
      </c>
      <c r="D160">
        <v>8</v>
      </c>
      <c r="E160">
        <v>27</v>
      </c>
      <c r="F160" s="41">
        <v>1</v>
      </c>
    </row>
    <row r="161" spans="1:6">
      <c r="A161" s="8">
        <v>430783</v>
      </c>
      <c r="B161" t="s">
        <v>274</v>
      </c>
      <c r="C161">
        <v>2633</v>
      </c>
      <c r="D161">
        <v>12</v>
      </c>
      <c r="E161">
        <v>11</v>
      </c>
      <c r="F161" s="41">
        <v>1</v>
      </c>
    </row>
    <row r="162" spans="1:6">
      <c r="A162" s="8">
        <v>430786</v>
      </c>
      <c r="B162" t="s">
        <v>275</v>
      </c>
      <c r="C162">
        <v>2566</v>
      </c>
      <c r="D162">
        <v>5</v>
      </c>
      <c r="E162">
        <v>25</v>
      </c>
      <c r="F162" s="41">
        <v>1</v>
      </c>
    </row>
    <row r="163" spans="1:6">
      <c r="A163" s="8">
        <v>430790</v>
      </c>
      <c r="B163" t="s">
        <v>276</v>
      </c>
      <c r="C163">
        <v>69885</v>
      </c>
      <c r="D163">
        <v>5</v>
      </c>
      <c r="E163">
        <v>26</v>
      </c>
      <c r="F163" s="41" t="s">
        <v>277</v>
      </c>
    </row>
    <row r="164" spans="1:6">
      <c r="A164" s="8">
        <v>430800</v>
      </c>
      <c r="B164" t="s">
        <v>278</v>
      </c>
      <c r="C164">
        <v>6702</v>
      </c>
      <c r="D164">
        <v>4</v>
      </c>
      <c r="E164">
        <v>1</v>
      </c>
      <c r="F164" s="41">
        <v>1</v>
      </c>
    </row>
    <row r="165" spans="1:6">
      <c r="A165" s="8">
        <v>430805</v>
      </c>
      <c r="B165" t="s">
        <v>279</v>
      </c>
      <c r="C165">
        <v>2520</v>
      </c>
      <c r="D165">
        <v>11</v>
      </c>
      <c r="E165">
        <v>16</v>
      </c>
      <c r="F165" s="41">
        <v>1</v>
      </c>
    </row>
    <row r="166" spans="1:6">
      <c r="A166" s="8">
        <v>430807</v>
      </c>
      <c r="B166" t="s">
        <v>280</v>
      </c>
      <c r="C166">
        <v>4291</v>
      </c>
      <c r="D166">
        <v>16</v>
      </c>
      <c r="E166">
        <v>30</v>
      </c>
      <c r="F166" s="41">
        <v>1</v>
      </c>
    </row>
    <row r="167" spans="1:6">
      <c r="A167" s="8">
        <v>430810</v>
      </c>
      <c r="B167" t="s">
        <v>281</v>
      </c>
      <c r="C167">
        <v>13764</v>
      </c>
      <c r="D167">
        <v>5</v>
      </c>
      <c r="E167">
        <v>26</v>
      </c>
      <c r="F167" s="41">
        <v>1</v>
      </c>
    </row>
    <row r="168" spans="1:6">
      <c r="A168" s="8">
        <v>430820</v>
      </c>
      <c r="B168" t="s">
        <v>282</v>
      </c>
      <c r="C168">
        <v>30892</v>
      </c>
      <c r="D168">
        <v>5</v>
      </c>
      <c r="E168">
        <v>26</v>
      </c>
      <c r="F168" s="41" t="s">
        <v>283</v>
      </c>
    </row>
    <row r="169" spans="1:6">
      <c r="A169" s="8">
        <v>430825</v>
      </c>
      <c r="B169" t="s">
        <v>284</v>
      </c>
      <c r="C169">
        <v>1668</v>
      </c>
      <c r="D169">
        <v>11</v>
      </c>
      <c r="E169">
        <v>16</v>
      </c>
      <c r="F169" s="41">
        <v>1</v>
      </c>
    </row>
    <row r="170" spans="1:6">
      <c r="A170" s="8">
        <v>430830</v>
      </c>
      <c r="B170" t="s">
        <v>285</v>
      </c>
      <c r="C170">
        <v>9550</v>
      </c>
      <c r="D170">
        <v>6</v>
      </c>
      <c r="E170">
        <v>19</v>
      </c>
      <c r="F170" s="41">
        <v>1</v>
      </c>
    </row>
    <row r="171" spans="1:6">
      <c r="A171" s="8">
        <v>430840</v>
      </c>
      <c r="B171" t="s">
        <v>286</v>
      </c>
      <c r="C171">
        <v>6413</v>
      </c>
      <c r="D171">
        <v>4</v>
      </c>
      <c r="E171">
        <v>1</v>
      </c>
      <c r="F171" s="41" t="s">
        <v>287</v>
      </c>
    </row>
    <row r="172" spans="1:6">
      <c r="A172" s="8">
        <v>430843</v>
      </c>
      <c r="B172" t="s">
        <v>288</v>
      </c>
      <c r="C172">
        <v>2393</v>
      </c>
      <c r="D172">
        <v>16</v>
      </c>
      <c r="E172">
        <v>29</v>
      </c>
      <c r="F172" s="41">
        <v>1</v>
      </c>
    </row>
    <row r="173" spans="1:6">
      <c r="A173" s="8">
        <v>430845</v>
      </c>
      <c r="B173" t="s">
        <v>289</v>
      </c>
      <c r="C173">
        <v>4477</v>
      </c>
      <c r="D173">
        <v>9</v>
      </c>
      <c r="E173">
        <v>12</v>
      </c>
      <c r="F173" s="41">
        <v>1</v>
      </c>
    </row>
    <row r="174" spans="1:6">
      <c r="A174" s="8">
        <v>430850</v>
      </c>
      <c r="B174" t="s">
        <v>290</v>
      </c>
      <c r="C174">
        <v>32627</v>
      </c>
      <c r="D174">
        <v>2</v>
      </c>
      <c r="E174">
        <v>15</v>
      </c>
      <c r="F174" s="41" t="s">
        <v>291</v>
      </c>
    </row>
    <row r="175" spans="1:6">
      <c r="A175" s="8">
        <v>430860</v>
      </c>
      <c r="B175" t="s">
        <v>292</v>
      </c>
      <c r="C175">
        <v>34335</v>
      </c>
      <c r="D175">
        <v>5</v>
      </c>
      <c r="E175">
        <v>25</v>
      </c>
      <c r="F175" s="41" t="s">
        <v>293</v>
      </c>
    </row>
    <row r="176" spans="1:6">
      <c r="A176" s="8">
        <v>430865</v>
      </c>
      <c r="B176" t="s">
        <v>294</v>
      </c>
      <c r="C176">
        <v>2688</v>
      </c>
      <c r="D176">
        <v>12</v>
      </c>
      <c r="E176">
        <v>11</v>
      </c>
      <c r="F176" s="41">
        <v>1</v>
      </c>
    </row>
    <row r="177" spans="1:6">
      <c r="A177" s="8">
        <v>430870</v>
      </c>
      <c r="B177" t="s">
        <v>295</v>
      </c>
      <c r="C177">
        <v>5665</v>
      </c>
      <c r="D177">
        <v>11</v>
      </c>
      <c r="E177">
        <v>16</v>
      </c>
      <c r="F177" s="41">
        <v>1</v>
      </c>
    </row>
    <row r="178" spans="1:6">
      <c r="A178" s="8">
        <v>430880</v>
      </c>
      <c r="B178" t="s">
        <v>296</v>
      </c>
      <c r="C178">
        <v>7612</v>
      </c>
      <c r="D178">
        <v>1</v>
      </c>
      <c r="E178">
        <v>9</v>
      </c>
      <c r="F178" s="41">
        <v>1</v>
      </c>
    </row>
    <row r="179" spans="1:6">
      <c r="A179" s="8">
        <v>430885</v>
      </c>
      <c r="B179" t="s">
        <v>297</v>
      </c>
      <c r="C179">
        <v>1742</v>
      </c>
      <c r="D179">
        <v>6</v>
      </c>
      <c r="E179">
        <v>17</v>
      </c>
      <c r="F179" s="41">
        <v>1</v>
      </c>
    </row>
    <row r="180" spans="1:6">
      <c r="A180" s="8">
        <v>430890</v>
      </c>
      <c r="B180" t="s">
        <v>298</v>
      </c>
      <c r="C180">
        <v>16602</v>
      </c>
      <c r="D180">
        <v>11</v>
      </c>
      <c r="E180">
        <v>16</v>
      </c>
      <c r="F180" s="41" t="s">
        <v>299</v>
      </c>
    </row>
    <row r="181" spans="1:6">
      <c r="A181" s="8">
        <v>430900</v>
      </c>
      <c r="B181" t="s">
        <v>300</v>
      </c>
      <c r="C181">
        <v>16013</v>
      </c>
      <c r="D181">
        <v>14</v>
      </c>
      <c r="E181">
        <v>14</v>
      </c>
      <c r="F181" s="41">
        <v>1</v>
      </c>
    </row>
    <row r="182" spans="1:6">
      <c r="A182" s="8">
        <v>430905</v>
      </c>
      <c r="B182" t="s">
        <v>301</v>
      </c>
      <c r="C182">
        <v>7658</v>
      </c>
      <c r="D182">
        <v>1</v>
      </c>
      <c r="E182">
        <v>10</v>
      </c>
      <c r="F182" s="41">
        <v>1</v>
      </c>
    </row>
    <row r="183" spans="1:6">
      <c r="A183" s="8">
        <v>430910</v>
      </c>
      <c r="B183" t="s">
        <v>302</v>
      </c>
      <c r="C183">
        <v>40134</v>
      </c>
      <c r="D183">
        <v>5</v>
      </c>
      <c r="E183">
        <v>23</v>
      </c>
      <c r="F183" s="41" t="s">
        <v>303</v>
      </c>
    </row>
    <row r="184" spans="1:6">
      <c r="A184" s="8">
        <v>430912</v>
      </c>
      <c r="B184" t="s">
        <v>304</v>
      </c>
      <c r="C184">
        <v>2014</v>
      </c>
      <c r="D184">
        <v>15</v>
      </c>
      <c r="E184">
        <v>20</v>
      </c>
      <c r="F184" s="41">
        <v>1</v>
      </c>
    </row>
    <row r="185" spans="1:6">
      <c r="A185" s="8">
        <v>430915</v>
      </c>
      <c r="B185" t="s">
        <v>305</v>
      </c>
      <c r="C185">
        <v>3304</v>
      </c>
      <c r="D185">
        <v>13</v>
      </c>
      <c r="E185">
        <v>28</v>
      </c>
      <c r="F185" s="41" t="s">
        <v>306</v>
      </c>
    </row>
    <row r="186" spans="1:6">
      <c r="A186" s="8">
        <v>430920</v>
      </c>
      <c r="B186" t="s">
        <v>307</v>
      </c>
      <c r="C186">
        <v>265070</v>
      </c>
      <c r="D186">
        <v>1</v>
      </c>
      <c r="E186">
        <v>10</v>
      </c>
      <c r="F186" s="41" t="s">
        <v>308</v>
      </c>
    </row>
    <row r="187" spans="1:6">
      <c r="A187" s="8">
        <v>430925</v>
      </c>
      <c r="B187" t="s">
        <v>309</v>
      </c>
      <c r="C187">
        <v>1417</v>
      </c>
      <c r="D187">
        <v>5</v>
      </c>
      <c r="E187">
        <v>25</v>
      </c>
      <c r="F187" s="41">
        <v>1</v>
      </c>
    </row>
    <row r="188" spans="1:6">
      <c r="A188" s="8">
        <v>430930</v>
      </c>
      <c r="B188" t="s">
        <v>310</v>
      </c>
      <c r="C188">
        <v>92924</v>
      </c>
      <c r="D188">
        <v>1</v>
      </c>
      <c r="E188">
        <v>9</v>
      </c>
      <c r="F188" s="41" t="s">
        <v>311</v>
      </c>
    </row>
    <row r="189" spans="1:6">
      <c r="A189" s="8">
        <v>430940</v>
      </c>
      <c r="B189" t="s">
        <v>312</v>
      </c>
      <c r="C189">
        <v>25268</v>
      </c>
      <c r="D189">
        <v>5</v>
      </c>
      <c r="E189">
        <v>25</v>
      </c>
      <c r="F189" s="41" t="s">
        <v>313</v>
      </c>
    </row>
    <row r="190" spans="1:6">
      <c r="A190" s="8">
        <v>430950</v>
      </c>
      <c r="B190" t="s">
        <v>314</v>
      </c>
      <c r="C190">
        <v>7415</v>
      </c>
      <c r="D190">
        <v>12</v>
      </c>
      <c r="E190">
        <v>11</v>
      </c>
      <c r="F190" s="41">
        <v>1</v>
      </c>
    </row>
    <row r="191" spans="1:6">
      <c r="A191" s="8">
        <v>430955</v>
      </c>
      <c r="B191" t="s">
        <v>315</v>
      </c>
      <c r="C191">
        <v>5378</v>
      </c>
      <c r="D191">
        <v>1</v>
      </c>
      <c r="E191">
        <v>8</v>
      </c>
      <c r="F191" s="41">
        <v>1</v>
      </c>
    </row>
    <row r="192" spans="1:6">
      <c r="A192" s="8">
        <v>430710</v>
      </c>
      <c r="B192" t="s">
        <v>316</v>
      </c>
      <c r="C192">
        <v>6191</v>
      </c>
      <c r="D192">
        <v>3</v>
      </c>
      <c r="E192">
        <v>21</v>
      </c>
      <c r="F192" s="41" t="s">
        <v>207</v>
      </c>
    </row>
    <row r="193" spans="1:6">
      <c r="A193" s="8">
        <v>430957</v>
      </c>
      <c r="B193" t="s">
        <v>317</v>
      </c>
      <c r="C193">
        <v>2526</v>
      </c>
      <c r="D193">
        <v>13</v>
      </c>
      <c r="E193">
        <v>28</v>
      </c>
      <c r="F193" s="41" t="s">
        <v>318</v>
      </c>
    </row>
    <row r="194" spans="1:6">
      <c r="A194" s="8">
        <v>430960</v>
      </c>
      <c r="B194" t="s">
        <v>319</v>
      </c>
      <c r="C194">
        <v>18851</v>
      </c>
      <c r="D194">
        <v>14</v>
      </c>
      <c r="E194">
        <v>14</v>
      </c>
      <c r="F194" s="41">
        <v>1</v>
      </c>
    </row>
    <row r="195" spans="1:6">
      <c r="A195" s="8">
        <v>430965</v>
      </c>
      <c r="B195" t="s">
        <v>320</v>
      </c>
      <c r="C195">
        <v>5976</v>
      </c>
      <c r="D195">
        <v>7</v>
      </c>
      <c r="E195">
        <v>22</v>
      </c>
      <c r="F195" s="41">
        <v>0</v>
      </c>
    </row>
    <row r="196" spans="1:6">
      <c r="A196" s="8">
        <v>430970</v>
      </c>
      <c r="B196" t="s">
        <v>321</v>
      </c>
      <c r="C196">
        <v>4681</v>
      </c>
      <c r="D196">
        <v>17</v>
      </c>
      <c r="E196">
        <v>13</v>
      </c>
      <c r="F196" s="41">
        <v>1</v>
      </c>
    </row>
    <row r="197" spans="1:6">
      <c r="A197" s="8">
        <v>430975</v>
      </c>
      <c r="B197" t="s">
        <v>322</v>
      </c>
      <c r="C197">
        <v>3732</v>
      </c>
      <c r="D197">
        <v>8</v>
      </c>
      <c r="E197">
        <v>27</v>
      </c>
      <c r="F197" s="41" t="s">
        <v>323</v>
      </c>
    </row>
    <row r="198" spans="1:6">
      <c r="A198" s="8">
        <v>430980</v>
      </c>
      <c r="B198" t="s">
        <v>324</v>
      </c>
      <c r="C198">
        <v>4527</v>
      </c>
      <c r="D198">
        <v>6</v>
      </c>
      <c r="E198">
        <v>18</v>
      </c>
      <c r="F198" s="41">
        <v>1</v>
      </c>
    </row>
    <row r="199" spans="1:6">
      <c r="A199" s="8">
        <v>430990</v>
      </c>
      <c r="B199" t="s">
        <v>325</v>
      </c>
      <c r="C199">
        <v>6776</v>
      </c>
      <c r="D199">
        <v>6</v>
      </c>
      <c r="E199">
        <v>18</v>
      </c>
      <c r="F199" s="41">
        <v>1</v>
      </c>
    </row>
    <row r="200" spans="1:6">
      <c r="A200" s="8">
        <v>430995</v>
      </c>
      <c r="B200" t="s">
        <v>326</v>
      </c>
      <c r="C200">
        <v>3723</v>
      </c>
      <c r="D200">
        <v>6</v>
      </c>
      <c r="E200">
        <v>19</v>
      </c>
      <c r="F200" s="41" t="s">
        <v>327</v>
      </c>
    </row>
    <row r="201" spans="1:6">
      <c r="A201" s="8">
        <v>431000</v>
      </c>
      <c r="B201" t="s">
        <v>328</v>
      </c>
      <c r="C201">
        <v>21583</v>
      </c>
      <c r="D201">
        <v>9</v>
      </c>
      <c r="E201">
        <v>12</v>
      </c>
      <c r="F201" s="41">
        <v>1</v>
      </c>
    </row>
    <row r="202" spans="1:6">
      <c r="A202" s="8">
        <v>431010</v>
      </c>
      <c r="B202" t="s">
        <v>329</v>
      </c>
      <c r="C202">
        <v>32808</v>
      </c>
      <c r="D202">
        <v>1</v>
      </c>
      <c r="E202">
        <v>6</v>
      </c>
      <c r="F202" s="41">
        <v>1</v>
      </c>
    </row>
    <row r="203" spans="1:6">
      <c r="A203" s="8">
        <v>431020</v>
      </c>
      <c r="B203" t="s">
        <v>330</v>
      </c>
      <c r="C203">
        <v>84726</v>
      </c>
      <c r="D203">
        <v>17</v>
      </c>
      <c r="E203">
        <v>13</v>
      </c>
      <c r="F203" s="41">
        <v>1</v>
      </c>
    </row>
    <row r="204" spans="1:6">
      <c r="A204" s="8">
        <v>431030</v>
      </c>
      <c r="B204" t="s">
        <v>331</v>
      </c>
      <c r="C204">
        <v>4157</v>
      </c>
      <c r="D204">
        <v>16</v>
      </c>
      <c r="E204">
        <v>29</v>
      </c>
      <c r="F204" s="41">
        <v>1</v>
      </c>
    </row>
    <row r="205" spans="1:6">
      <c r="A205" s="8">
        <v>431033</v>
      </c>
      <c r="B205" t="s">
        <v>332</v>
      </c>
      <c r="C205">
        <v>26824</v>
      </c>
      <c r="D205">
        <v>18</v>
      </c>
      <c r="E205">
        <v>5</v>
      </c>
      <c r="F205" s="41" t="s">
        <v>333</v>
      </c>
    </row>
    <row r="206" spans="1:6">
      <c r="A206" s="8">
        <v>431036</v>
      </c>
      <c r="B206" t="s">
        <v>334</v>
      </c>
      <c r="C206">
        <v>3080</v>
      </c>
      <c r="D206">
        <v>16</v>
      </c>
      <c r="E206">
        <v>30</v>
      </c>
      <c r="F206" s="41">
        <v>1</v>
      </c>
    </row>
    <row r="207" spans="1:6">
      <c r="A207" s="8">
        <v>431040</v>
      </c>
      <c r="B207" t="s">
        <v>335</v>
      </c>
      <c r="C207">
        <v>6427</v>
      </c>
      <c r="D207">
        <v>14</v>
      </c>
      <c r="E207">
        <v>14</v>
      </c>
      <c r="F207" s="41">
        <v>1</v>
      </c>
    </row>
    <row r="208" spans="1:6">
      <c r="A208" s="8">
        <v>431041</v>
      </c>
      <c r="B208" t="s">
        <v>336</v>
      </c>
      <c r="C208">
        <v>2014</v>
      </c>
      <c r="D208">
        <v>17</v>
      </c>
      <c r="E208">
        <v>13</v>
      </c>
      <c r="F208" s="41">
        <v>1</v>
      </c>
    </row>
    <row r="209" spans="1:6">
      <c r="A209" s="8">
        <v>431043</v>
      </c>
      <c r="B209" t="s">
        <v>337</v>
      </c>
      <c r="C209">
        <v>5325</v>
      </c>
      <c r="D209">
        <v>5</v>
      </c>
      <c r="E209">
        <v>26</v>
      </c>
      <c r="F209" s="41">
        <v>1</v>
      </c>
    </row>
    <row r="210" spans="1:6">
      <c r="A210" s="8">
        <v>431046</v>
      </c>
      <c r="B210" t="s">
        <v>338</v>
      </c>
      <c r="C210">
        <v>1720</v>
      </c>
      <c r="D210">
        <v>11</v>
      </c>
      <c r="E210">
        <v>16</v>
      </c>
      <c r="F210" s="41">
        <v>1</v>
      </c>
    </row>
    <row r="211" spans="1:6">
      <c r="A211" s="8">
        <v>431050</v>
      </c>
      <c r="B211" t="s">
        <v>339</v>
      </c>
      <c r="C211">
        <v>7482</v>
      </c>
      <c r="D211">
        <v>2</v>
      </c>
      <c r="E211">
        <v>15</v>
      </c>
      <c r="F211" s="41">
        <v>1</v>
      </c>
    </row>
    <row r="212" spans="1:6">
      <c r="A212" s="8">
        <v>431053</v>
      </c>
      <c r="B212" t="s">
        <v>340</v>
      </c>
      <c r="C212">
        <v>5572</v>
      </c>
      <c r="D212">
        <v>4</v>
      </c>
      <c r="E212">
        <v>1</v>
      </c>
      <c r="F212" s="41" t="s">
        <v>341</v>
      </c>
    </row>
    <row r="213" spans="1:6">
      <c r="A213" s="8">
        <v>431055</v>
      </c>
      <c r="B213" t="s">
        <v>342</v>
      </c>
      <c r="C213">
        <v>2995</v>
      </c>
      <c r="D213">
        <v>4</v>
      </c>
      <c r="E213">
        <v>2</v>
      </c>
      <c r="F213" s="41" t="s">
        <v>343</v>
      </c>
    </row>
    <row r="214" spans="1:6">
      <c r="A214" s="8">
        <v>431057</v>
      </c>
      <c r="B214" t="s">
        <v>344</v>
      </c>
      <c r="C214">
        <v>1937</v>
      </c>
      <c r="D214">
        <v>6</v>
      </c>
      <c r="E214">
        <v>19</v>
      </c>
      <c r="F214" s="41" t="s">
        <v>345</v>
      </c>
    </row>
    <row r="215" spans="1:6">
      <c r="A215" s="8">
        <v>431060</v>
      </c>
      <c r="B215" t="s">
        <v>346</v>
      </c>
      <c r="C215">
        <v>35768</v>
      </c>
      <c r="D215">
        <v>10</v>
      </c>
      <c r="E215">
        <v>3</v>
      </c>
      <c r="F215" s="41" t="s">
        <v>347</v>
      </c>
    </row>
    <row r="216" spans="1:6">
      <c r="A216" s="8">
        <v>431065</v>
      </c>
      <c r="B216" t="s">
        <v>348</v>
      </c>
      <c r="C216">
        <v>2638</v>
      </c>
      <c r="D216">
        <v>18</v>
      </c>
      <c r="E216">
        <v>4</v>
      </c>
      <c r="F216" s="41">
        <v>1</v>
      </c>
    </row>
    <row r="217" spans="1:6">
      <c r="A217" s="8">
        <v>431070</v>
      </c>
      <c r="B217" t="s">
        <v>349</v>
      </c>
      <c r="C217">
        <v>3208</v>
      </c>
      <c r="D217">
        <v>11</v>
      </c>
      <c r="E217">
        <v>16</v>
      </c>
      <c r="F217" s="41">
        <v>1</v>
      </c>
    </row>
    <row r="218" spans="1:6">
      <c r="A218" s="8">
        <v>431075</v>
      </c>
      <c r="B218" t="s">
        <v>350</v>
      </c>
      <c r="C218">
        <v>1929</v>
      </c>
      <c r="D218">
        <v>4</v>
      </c>
      <c r="E218">
        <v>1</v>
      </c>
      <c r="F218" s="41">
        <v>1</v>
      </c>
    </row>
    <row r="219" spans="1:6">
      <c r="A219" s="8">
        <v>431080</v>
      </c>
      <c r="B219" t="s">
        <v>351</v>
      </c>
      <c r="C219">
        <v>22983</v>
      </c>
      <c r="D219">
        <v>1</v>
      </c>
      <c r="E219">
        <v>7</v>
      </c>
      <c r="F219" s="41" t="s">
        <v>352</v>
      </c>
    </row>
    <row r="220" spans="1:6">
      <c r="A220" s="8">
        <v>431085</v>
      </c>
      <c r="B220" t="s">
        <v>353</v>
      </c>
      <c r="C220">
        <v>3779</v>
      </c>
      <c r="D220">
        <v>15</v>
      </c>
      <c r="E220">
        <v>20</v>
      </c>
      <c r="F220" s="41">
        <v>1</v>
      </c>
    </row>
    <row r="221" spans="1:6">
      <c r="A221" s="8">
        <v>431087</v>
      </c>
      <c r="B221" t="s">
        <v>354</v>
      </c>
      <c r="C221">
        <v>2040</v>
      </c>
      <c r="D221">
        <v>9</v>
      </c>
      <c r="E221">
        <v>12</v>
      </c>
      <c r="F221" s="41">
        <v>0.88</v>
      </c>
    </row>
    <row r="222" spans="1:6">
      <c r="A222" s="8">
        <v>431090</v>
      </c>
      <c r="B222" t="s">
        <v>355</v>
      </c>
      <c r="C222">
        <v>3338</v>
      </c>
      <c r="D222">
        <v>11</v>
      </c>
      <c r="E222">
        <v>16</v>
      </c>
      <c r="F222" s="41">
        <v>1</v>
      </c>
    </row>
    <row r="223" spans="1:6">
      <c r="A223" s="8">
        <v>431100</v>
      </c>
      <c r="B223" t="s">
        <v>356</v>
      </c>
      <c r="C223">
        <v>26603</v>
      </c>
      <c r="D223">
        <v>3</v>
      </c>
      <c r="E223">
        <v>21</v>
      </c>
      <c r="F223" s="41" t="s">
        <v>357</v>
      </c>
    </row>
    <row r="224" spans="1:6">
      <c r="A224" s="8">
        <v>431110</v>
      </c>
      <c r="B224" t="s">
        <v>358</v>
      </c>
      <c r="C224">
        <v>10579</v>
      </c>
      <c r="D224">
        <v>4</v>
      </c>
      <c r="E224">
        <v>2</v>
      </c>
      <c r="F224" s="41">
        <v>1</v>
      </c>
    </row>
    <row r="225" spans="1:6">
      <c r="A225" s="8">
        <v>431112</v>
      </c>
      <c r="B225" t="s">
        <v>359</v>
      </c>
      <c r="C225">
        <v>3690</v>
      </c>
      <c r="D225">
        <v>5</v>
      </c>
      <c r="E225">
        <v>24</v>
      </c>
      <c r="F225" s="41">
        <v>1</v>
      </c>
    </row>
    <row r="226" spans="1:6">
      <c r="A226" s="8">
        <v>431113</v>
      </c>
      <c r="B226" t="s">
        <v>360</v>
      </c>
      <c r="C226">
        <v>3349</v>
      </c>
      <c r="D226">
        <v>4</v>
      </c>
      <c r="E226">
        <v>2</v>
      </c>
      <c r="F226" s="41">
        <v>1</v>
      </c>
    </row>
    <row r="227" spans="1:6">
      <c r="A227" s="8">
        <v>431115</v>
      </c>
      <c r="B227" t="s">
        <v>361</v>
      </c>
      <c r="C227">
        <v>7184</v>
      </c>
      <c r="D227">
        <v>17</v>
      </c>
      <c r="E227">
        <v>13</v>
      </c>
      <c r="F227" s="41" t="s">
        <v>362</v>
      </c>
    </row>
    <row r="228" spans="1:6">
      <c r="A228" s="8">
        <v>431120</v>
      </c>
      <c r="B228" t="s">
        <v>363</v>
      </c>
      <c r="C228">
        <v>18226</v>
      </c>
      <c r="D228">
        <v>4</v>
      </c>
      <c r="E228">
        <v>1</v>
      </c>
      <c r="F228" s="41" t="s">
        <v>364</v>
      </c>
    </row>
    <row r="229" spans="1:6">
      <c r="A229" s="8">
        <v>431123</v>
      </c>
      <c r="B229" t="s">
        <v>365</v>
      </c>
      <c r="C229">
        <v>2251</v>
      </c>
      <c r="D229">
        <v>8</v>
      </c>
      <c r="E229">
        <v>27</v>
      </c>
      <c r="F229" s="41" t="s">
        <v>366</v>
      </c>
    </row>
    <row r="230" spans="1:6">
      <c r="A230" s="8">
        <v>431127</v>
      </c>
      <c r="B230" t="s">
        <v>367</v>
      </c>
      <c r="C230">
        <v>1738</v>
      </c>
      <c r="D230">
        <v>6</v>
      </c>
      <c r="E230">
        <v>17</v>
      </c>
      <c r="F230" s="41">
        <v>1</v>
      </c>
    </row>
    <row r="231" spans="1:6">
      <c r="A231" s="8">
        <v>431130</v>
      </c>
      <c r="B231" t="s">
        <v>368</v>
      </c>
      <c r="C231">
        <v>27659</v>
      </c>
      <c r="D231">
        <v>6</v>
      </c>
      <c r="E231">
        <v>18</v>
      </c>
      <c r="F231" s="41">
        <v>1</v>
      </c>
    </row>
    <row r="232" spans="1:6">
      <c r="A232" s="8">
        <v>431125</v>
      </c>
      <c r="B232" t="s">
        <v>369</v>
      </c>
      <c r="C232">
        <v>5341</v>
      </c>
      <c r="D232">
        <v>6</v>
      </c>
      <c r="E232">
        <v>19</v>
      </c>
      <c r="F232" s="41" t="s">
        <v>370</v>
      </c>
    </row>
    <row r="233" spans="1:6">
      <c r="A233" s="8">
        <v>431140</v>
      </c>
      <c r="B233" t="s">
        <v>371</v>
      </c>
      <c r="C233">
        <v>93646</v>
      </c>
      <c r="D233">
        <v>16</v>
      </c>
      <c r="E233">
        <v>29</v>
      </c>
      <c r="F233" s="41">
        <v>1</v>
      </c>
    </row>
    <row r="234" spans="1:6">
      <c r="A234" s="8">
        <v>431142</v>
      </c>
      <c r="B234" t="s">
        <v>372</v>
      </c>
      <c r="C234">
        <v>2601</v>
      </c>
      <c r="D234">
        <v>15</v>
      </c>
      <c r="E234">
        <v>20</v>
      </c>
      <c r="F234" s="41">
        <v>1</v>
      </c>
    </row>
    <row r="235" spans="1:6">
      <c r="A235" s="8">
        <v>431150</v>
      </c>
      <c r="B235" t="s">
        <v>373</v>
      </c>
      <c r="C235">
        <v>7157</v>
      </c>
      <c r="D235">
        <v>7</v>
      </c>
      <c r="E235">
        <v>22</v>
      </c>
      <c r="F235" s="41" t="s">
        <v>374</v>
      </c>
    </row>
    <row r="236" spans="1:6">
      <c r="A236" s="8">
        <v>431160</v>
      </c>
      <c r="B236" t="s">
        <v>375</v>
      </c>
      <c r="C236">
        <v>4781</v>
      </c>
      <c r="D236">
        <v>2</v>
      </c>
      <c r="E236">
        <v>15</v>
      </c>
      <c r="F236" s="41">
        <v>1</v>
      </c>
    </row>
    <row r="237" spans="1:6">
      <c r="A237" s="8">
        <v>431162</v>
      </c>
      <c r="B237" t="s">
        <v>376</v>
      </c>
      <c r="C237">
        <v>6244</v>
      </c>
      <c r="D237">
        <v>1</v>
      </c>
      <c r="E237">
        <v>7</v>
      </c>
      <c r="F237" s="41" t="s">
        <v>377</v>
      </c>
    </row>
    <row r="238" spans="1:6">
      <c r="A238" s="8">
        <v>431164</v>
      </c>
      <c r="B238" t="s">
        <v>378</v>
      </c>
      <c r="C238">
        <v>1683</v>
      </c>
      <c r="D238">
        <v>5</v>
      </c>
      <c r="E238">
        <v>23</v>
      </c>
      <c r="F238" s="41" t="s">
        <v>379</v>
      </c>
    </row>
    <row r="239" spans="1:6">
      <c r="A239" s="8">
        <v>431171</v>
      </c>
      <c r="B239" t="s">
        <v>380</v>
      </c>
      <c r="C239">
        <v>4425</v>
      </c>
      <c r="D239">
        <v>10</v>
      </c>
      <c r="E239">
        <v>3</v>
      </c>
      <c r="F239" s="41" t="s">
        <v>381</v>
      </c>
    </row>
    <row r="240" spans="1:6">
      <c r="A240" s="8">
        <v>431170</v>
      </c>
      <c r="B240" t="s">
        <v>382</v>
      </c>
      <c r="C240">
        <v>5735</v>
      </c>
      <c r="D240">
        <v>6</v>
      </c>
      <c r="E240">
        <v>18</v>
      </c>
      <c r="F240" s="41">
        <v>1</v>
      </c>
    </row>
    <row r="241" spans="1:6">
      <c r="A241" s="8">
        <v>431173</v>
      </c>
      <c r="B241" t="s">
        <v>383</v>
      </c>
      <c r="C241">
        <v>3131</v>
      </c>
      <c r="D241">
        <v>18</v>
      </c>
      <c r="E241">
        <v>4</v>
      </c>
      <c r="F241" s="41">
        <v>1</v>
      </c>
    </row>
    <row r="242" spans="1:6">
      <c r="A242" s="8">
        <v>431175</v>
      </c>
      <c r="B242" t="s">
        <v>384</v>
      </c>
      <c r="C242">
        <v>6801</v>
      </c>
      <c r="D242">
        <v>10</v>
      </c>
      <c r="E242">
        <v>3</v>
      </c>
      <c r="F242" s="41">
        <v>1</v>
      </c>
    </row>
    <row r="243" spans="1:6">
      <c r="A243" s="8">
        <v>431177</v>
      </c>
      <c r="B243" t="s">
        <v>385</v>
      </c>
      <c r="C243">
        <v>7418</v>
      </c>
      <c r="D243">
        <v>18</v>
      </c>
      <c r="E243">
        <v>4</v>
      </c>
      <c r="F243" s="41">
        <v>1</v>
      </c>
    </row>
    <row r="244" spans="1:6">
      <c r="A244" s="8">
        <v>431179</v>
      </c>
      <c r="B244" t="s">
        <v>386</v>
      </c>
      <c r="C244">
        <v>2470</v>
      </c>
      <c r="D244">
        <v>1</v>
      </c>
      <c r="E244">
        <v>8</v>
      </c>
      <c r="F244" s="41">
        <v>1</v>
      </c>
    </row>
    <row r="245" spans="1:6">
      <c r="A245" s="8">
        <v>431180</v>
      </c>
      <c r="B245" t="s">
        <v>387</v>
      </c>
      <c r="C245">
        <v>45126</v>
      </c>
      <c r="D245">
        <v>6</v>
      </c>
      <c r="E245">
        <v>17</v>
      </c>
      <c r="F245" s="41">
        <v>1</v>
      </c>
    </row>
    <row r="246" spans="1:6">
      <c r="A246" s="8">
        <v>431190</v>
      </c>
      <c r="B246" t="s">
        <v>388</v>
      </c>
      <c r="C246">
        <v>4320</v>
      </c>
      <c r="D246">
        <v>11</v>
      </c>
      <c r="E246">
        <v>16</v>
      </c>
      <c r="F246" s="41">
        <v>1</v>
      </c>
    </row>
    <row r="247" spans="1:6">
      <c r="A247" s="8">
        <v>431198</v>
      </c>
      <c r="B247" t="s">
        <v>389</v>
      </c>
      <c r="C247">
        <v>3916</v>
      </c>
      <c r="D247">
        <v>1</v>
      </c>
      <c r="E247">
        <v>9</v>
      </c>
      <c r="F247" s="41">
        <v>1</v>
      </c>
    </row>
    <row r="248" spans="1:6">
      <c r="A248" s="8">
        <v>431200</v>
      </c>
      <c r="B248" t="s">
        <v>390</v>
      </c>
      <c r="C248">
        <v>1858</v>
      </c>
      <c r="D248">
        <v>11</v>
      </c>
      <c r="E248">
        <v>16</v>
      </c>
      <c r="F248" s="41">
        <v>1</v>
      </c>
    </row>
    <row r="249" spans="1:6">
      <c r="A249" s="8">
        <v>431205</v>
      </c>
      <c r="B249" t="s">
        <v>391</v>
      </c>
      <c r="C249">
        <v>3969</v>
      </c>
      <c r="D249">
        <v>16</v>
      </c>
      <c r="E249">
        <v>29</v>
      </c>
      <c r="F249" s="41">
        <v>1</v>
      </c>
    </row>
    <row r="250" spans="1:6">
      <c r="A250" s="8">
        <v>431210</v>
      </c>
      <c r="B250" t="s">
        <v>392</v>
      </c>
      <c r="C250">
        <v>4698</v>
      </c>
      <c r="D250">
        <v>4</v>
      </c>
      <c r="E250">
        <v>2</v>
      </c>
      <c r="F250" s="41">
        <v>1</v>
      </c>
    </row>
    <row r="251" spans="1:6">
      <c r="A251" s="8">
        <v>431213</v>
      </c>
      <c r="B251" t="s">
        <v>393</v>
      </c>
      <c r="C251">
        <v>2553</v>
      </c>
      <c r="D251">
        <v>6</v>
      </c>
      <c r="E251">
        <v>17</v>
      </c>
      <c r="F251" s="41">
        <v>1</v>
      </c>
    </row>
    <row r="252" spans="1:6">
      <c r="A252" s="8">
        <v>431215</v>
      </c>
      <c r="B252" t="s">
        <v>394</v>
      </c>
      <c r="C252">
        <v>4859</v>
      </c>
      <c r="D252">
        <v>13</v>
      </c>
      <c r="E252">
        <v>28</v>
      </c>
      <c r="F252" s="41">
        <v>1</v>
      </c>
    </row>
    <row r="253" spans="1:6">
      <c r="A253" s="8">
        <v>431217</v>
      </c>
      <c r="B253" t="s">
        <v>395</v>
      </c>
      <c r="C253">
        <v>1795</v>
      </c>
      <c r="D253">
        <v>12</v>
      </c>
      <c r="E253">
        <v>11</v>
      </c>
      <c r="F253" s="41">
        <v>1</v>
      </c>
    </row>
    <row r="254" spans="1:6">
      <c r="A254" s="8">
        <v>431220</v>
      </c>
      <c r="B254" t="s">
        <v>396</v>
      </c>
      <c r="C254">
        <v>4191</v>
      </c>
      <c r="D254">
        <v>6</v>
      </c>
      <c r="E254">
        <v>18</v>
      </c>
      <c r="F254" s="41">
        <v>1</v>
      </c>
    </row>
    <row r="255" spans="1:6">
      <c r="A255" s="8">
        <v>431225</v>
      </c>
      <c r="B255" t="s">
        <v>397</v>
      </c>
      <c r="C255">
        <v>7505</v>
      </c>
      <c r="D255">
        <v>1</v>
      </c>
      <c r="E255">
        <v>9</v>
      </c>
      <c r="F255" s="41">
        <v>1</v>
      </c>
    </row>
    <row r="256" spans="1:6">
      <c r="A256" s="8">
        <v>431230</v>
      </c>
      <c r="B256" t="s">
        <v>398</v>
      </c>
      <c r="C256">
        <v>4427</v>
      </c>
      <c r="D256">
        <v>15</v>
      </c>
      <c r="E256">
        <v>20</v>
      </c>
      <c r="F256" s="41">
        <v>1</v>
      </c>
    </row>
    <row r="257" spans="1:6">
      <c r="A257" s="8">
        <v>431235</v>
      </c>
      <c r="B257" t="s">
        <v>399</v>
      </c>
      <c r="C257">
        <v>1499</v>
      </c>
      <c r="D257">
        <v>6</v>
      </c>
      <c r="E257">
        <v>17</v>
      </c>
      <c r="F257" s="41">
        <v>1</v>
      </c>
    </row>
    <row r="258" spans="1:6">
      <c r="A258" s="8">
        <v>431237</v>
      </c>
      <c r="B258" t="s">
        <v>400</v>
      </c>
      <c r="C258">
        <v>3180</v>
      </c>
      <c r="D258">
        <v>5</v>
      </c>
      <c r="E258">
        <v>24</v>
      </c>
      <c r="F258" s="41">
        <v>1</v>
      </c>
    </row>
    <row r="259" spans="1:6">
      <c r="A259" s="8">
        <v>431238</v>
      </c>
      <c r="B259" t="s">
        <v>401</v>
      </c>
      <c r="C259">
        <v>2557</v>
      </c>
      <c r="D259">
        <v>5</v>
      </c>
      <c r="E259">
        <v>25</v>
      </c>
      <c r="F259" s="41">
        <v>1</v>
      </c>
    </row>
    <row r="260" spans="1:6">
      <c r="A260" s="8">
        <v>431240</v>
      </c>
      <c r="B260" t="s">
        <v>402</v>
      </c>
      <c r="C260">
        <v>63624</v>
      </c>
      <c r="D260">
        <v>1</v>
      </c>
      <c r="E260">
        <v>8</v>
      </c>
      <c r="F260" s="41" t="s">
        <v>403</v>
      </c>
    </row>
    <row r="261" spans="1:6">
      <c r="A261" s="8">
        <v>431242</v>
      </c>
      <c r="B261" t="s">
        <v>404</v>
      </c>
      <c r="C261">
        <v>2756</v>
      </c>
      <c r="D261">
        <v>6</v>
      </c>
      <c r="E261">
        <v>19</v>
      </c>
      <c r="F261" s="41">
        <v>1</v>
      </c>
    </row>
    <row r="262" spans="1:6">
      <c r="A262" s="8">
        <v>431244</v>
      </c>
      <c r="B262" t="s">
        <v>405</v>
      </c>
      <c r="C262">
        <v>3071</v>
      </c>
      <c r="D262">
        <v>18</v>
      </c>
      <c r="E262">
        <v>4</v>
      </c>
      <c r="F262" s="41">
        <v>1</v>
      </c>
    </row>
    <row r="263" spans="1:6">
      <c r="A263" s="8">
        <v>431245</v>
      </c>
      <c r="B263" t="s">
        <v>406</v>
      </c>
      <c r="C263">
        <v>6046</v>
      </c>
      <c r="D263">
        <v>3</v>
      </c>
      <c r="E263">
        <v>21</v>
      </c>
      <c r="F263" s="41">
        <v>1</v>
      </c>
    </row>
    <row r="264" spans="1:6">
      <c r="A264" s="8">
        <v>431247</v>
      </c>
      <c r="B264" t="s">
        <v>407</v>
      </c>
      <c r="C264">
        <v>6029</v>
      </c>
      <c r="D264">
        <v>1</v>
      </c>
      <c r="E264">
        <v>7</v>
      </c>
      <c r="F264" s="41">
        <v>1</v>
      </c>
    </row>
    <row r="265" spans="1:6">
      <c r="A265" s="8">
        <v>431250</v>
      </c>
      <c r="B265" t="s">
        <v>408</v>
      </c>
      <c r="C265">
        <v>12090</v>
      </c>
      <c r="D265">
        <v>18</v>
      </c>
      <c r="E265">
        <v>5</v>
      </c>
      <c r="F265" s="41" t="s">
        <v>409</v>
      </c>
    </row>
    <row r="266" spans="1:6">
      <c r="A266" s="8">
        <v>431260</v>
      </c>
      <c r="B266" t="s">
        <v>410</v>
      </c>
      <c r="C266">
        <v>4601</v>
      </c>
      <c r="D266">
        <v>16</v>
      </c>
      <c r="E266">
        <v>29</v>
      </c>
      <c r="F266" s="41">
        <v>1</v>
      </c>
    </row>
    <row r="267" spans="1:6">
      <c r="A267" s="8">
        <v>431261</v>
      </c>
      <c r="B267" t="s">
        <v>411</v>
      </c>
      <c r="C267">
        <v>2879</v>
      </c>
      <c r="D267">
        <v>5</v>
      </c>
      <c r="E267">
        <v>24</v>
      </c>
      <c r="F267" s="41">
        <v>1</v>
      </c>
    </row>
    <row r="268" spans="1:6">
      <c r="A268" s="8">
        <v>431262</v>
      </c>
      <c r="B268" t="s">
        <v>412</v>
      </c>
      <c r="C268">
        <v>1721</v>
      </c>
      <c r="D268">
        <v>6</v>
      </c>
      <c r="E268">
        <v>17</v>
      </c>
      <c r="F268" s="41">
        <v>1</v>
      </c>
    </row>
    <row r="269" spans="1:6">
      <c r="A269" s="8">
        <v>431265</v>
      </c>
      <c r="B269" t="s">
        <v>413</v>
      </c>
      <c r="C269">
        <v>17898</v>
      </c>
      <c r="D269">
        <v>6</v>
      </c>
      <c r="E269">
        <v>17</v>
      </c>
      <c r="F269" s="41">
        <v>1</v>
      </c>
    </row>
    <row r="270" spans="1:6">
      <c r="A270" s="8">
        <v>431267</v>
      </c>
      <c r="B270" t="s">
        <v>414</v>
      </c>
      <c r="C270">
        <v>1932</v>
      </c>
      <c r="D270">
        <v>6</v>
      </c>
      <c r="E270">
        <v>17</v>
      </c>
      <c r="F270" s="41">
        <v>1</v>
      </c>
    </row>
    <row r="271" spans="1:6">
      <c r="A271" s="8">
        <v>431270</v>
      </c>
      <c r="B271" t="s">
        <v>415</v>
      </c>
      <c r="C271">
        <v>13719</v>
      </c>
      <c r="D271">
        <v>11</v>
      </c>
      <c r="E271">
        <v>16</v>
      </c>
      <c r="F271" s="41" t="s">
        <v>416</v>
      </c>
    </row>
    <row r="272" spans="1:6">
      <c r="A272" s="8">
        <v>431275</v>
      </c>
      <c r="B272" t="s">
        <v>417</v>
      </c>
      <c r="C272">
        <v>3163</v>
      </c>
      <c r="D272">
        <v>6</v>
      </c>
      <c r="E272">
        <v>17</v>
      </c>
      <c r="F272" s="41" t="s">
        <v>418</v>
      </c>
    </row>
    <row r="273" spans="1:6">
      <c r="A273" s="8">
        <v>431280</v>
      </c>
      <c r="B273" t="s">
        <v>419</v>
      </c>
      <c r="C273">
        <v>4954</v>
      </c>
      <c r="D273">
        <v>5</v>
      </c>
      <c r="E273">
        <v>25</v>
      </c>
      <c r="F273" s="41">
        <v>1</v>
      </c>
    </row>
    <row r="274" spans="1:6">
      <c r="A274" s="8">
        <v>431290</v>
      </c>
      <c r="B274" t="s">
        <v>420</v>
      </c>
      <c r="C274">
        <v>9649</v>
      </c>
      <c r="D274">
        <v>5</v>
      </c>
      <c r="E274">
        <v>25</v>
      </c>
      <c r="F274" s="41">
        <v>1</v>
      </c>
    </row>
    <row r="275" spans="1:6">
      <c r="A275" s="8">
        <v>431295</v>
      </c>
      <c r="B275" t="s">
        <v>421</v>
      </c>
      <c r="C275">
        <v>2042</v>
      </c>
      <c r="D275">
        <v>15</v>
      </c>
      <c r="E275">
        <v>20</v>
      </c>
      <c r="F275" s="41">
        <v>1</v>
      </c>
    </row>
    <row r="276" spans="1:6">
      <c r="A276" s="8">
        <v>431300</v>
      </c>
      <c r="B276" t="s">
        <v>422</v>
      </c>
      <c r="C276">
        <v>3044</v>
      </c>
      <c r="D276">
        <v>16</v>
      </c>
      <c r="E276">
        <v>29</v>
      </c>
      <c r="F276" s="41">
        <v>1</v>
      </c>
    </row>
    <row r="277" spans="1:6">
      <c r="A277" s="8">
        <v>431301</v>
      </c>
      <c r="B277" t="s">
        <v>423</v>
      </c>
      <c r="C277">
        <v>3061</v>
      </c>
      <c r="D277">
        <v>14</v>
      </c>
      <c r="E277">
        <v>14</v>
      </c>
      <c r="F277" s="41">
        <v>1</v>
      </c>
    </row>
    <row r="278" spans="1:6">
      <c r="A278" s="8">
        <v>431303</v>
      </c>
      <c r="B278" t="s">
        <v>424</v>
      </c>
      <c r="C278">
        <v>4865</v>
      </c>
      <c r="D278">
        <v>4</v>
      </c>
      <c r="E278">
        <v>2</v>
      </c>
      <c r="F278" s="41">
        <v>1</v>
      </c>
    </row>
    <row r="279" spans="1:6">
      <c r="A279" s="8">
        <v>431306</v>
      </c>
      <c r="B279" t="s">
        <v>425</v>
      </c>
      <c r="C279">
        <v>20088</v>
      </c>
      <c r="D279">
        <v>1</v>
      </c>
      <c r="E279">
        <v>7</v>
      </c>
      <c r="F279" s="41" t="s">
        <v>426</v>
      </c>
    </row>
    <row r="280" spans="1:6">
      <c r="A280" s="8">
        <v>431308</v>
      </c>
      <c r="B280" t="s">
        <v>427</v>
      </c>
      <c r="C280">
        <v>2343</v>
      </c>
      <c r="D280">
        <v>5</v>
      </c>
      <c r="E280">
        <v>26</v>
      </c>
      <c r="F280" s="41">
        <v>1</v>
      </c>
    </row>
    <row r="281" spans="1:6">
      <c r="A281" s="8">
        <v>431310</v>
      </c>
      <c r="B281" t="s">
        <v>428</v>
      </c>
      <c r="C281">
        <v>5586</v>
      </c>
      <c r="D281">
        <v>4</v>
      </c>
      <c r="E281">
        <v>1</v>
      </c>
      <c r="F281" s="41">
        <v>1</v>
      </c>
    </row>
    <row r="282" spans="1:6">
      <c r="A282" s="8">
        <v>431320</v>
      </c>
      <c r="B282" t="s">
        <v>429</v>
      </c>
      <c r="C282">
        <v>23177</v>
      </c>
      <c r="D282">
        <v>5</v>
      </c>
      <c r="E282">
        <v>23</v>
      </c>
      <c r="F282" s="41">
        <v>1</v>
      </c>
    </row>
    <row r="283" spans="1:6">
      <c r="A283" s="8">
        <v>431330</v>
      </c>
      <c r="B283" t="s">
        <v>430</v>
      </c>
      <c r="C283">
        <v>25692</v>
      </c>
      <c r="D283">
        <v>5</v>
      </c>
      <c r="E283">
        <v>25</v>
      </c>
      <c r="F283" s="41" t="s">
        <v>431</v>
      </c>
    </row>
    <row r="284" spans="1:6">
      <c r="A284" s="8">
        <v>431333</v>
      </c>
      <c r="B284" t="s">
        <v>432</v>
      </c>
      <c r="C284">
        <v>2163</v>
      </c>
      <c r="D284">
        <v>17</v>
      </c>
      <c r="E284">
        <v>13</v>
      </c>
      <c r="F284" s="41">
        <v>1</v>
      </c>
    </row>
    <row r="285" spans="1:6">
      <c r="A285" s="8">
        <v>431335</v>
      </c>
      <c r="B285" t="s">
        <v>433</v>
      </c>
      <c r="C285">
        <v>3466</v>
      </c>
      <c r="D285">
        <v>5</v>
      </c>
      <c r="E285">
        <v>26</v>
      </c>
      <c r="F285" s="41">
        <v>1</v>
      </c>
    </row>
    <row r="286" spans="1:6">
      <c r="A286" s="8">
        <v>431337</v>
      </c>
      <c r="B286" t="s">
        <v>434</v>
      </c>
      <c r="C286">
        <v>29024</v>
      </c>
      <c r="D286">
        <v>1</v>
      </c>
      <c r="E286">
        <v>8</v>
      </c>
      <c r="F286" s="41" t="s">
        <v>435</v>
      </c>
    </row>
    <row r="287" spans="1:6">
      <c r="A287" s="8">
        <v>431349</v>
      </c>
      <c r="B287" t="s">
        <v>436</v>
      </c>
      <c r="C287">
        <v>4272</v>
      </c>
      <c r="D287">
        <v>15</v>
      </c>
      <c r="E287">
        <v>20</v>
      </c>
      <c r="F287" s="41">
        <v>1</v>
      </c>
    </row>
    <row r="288" spans="1:6">
      <c r="A288" s="8">
        <v>431339</v>
      </c>
      <c r="B288" t="s">
        <v>437</v>
      </c>
      <c r="C288">
        <v>3568</v>
      </c>
      <c r="D288">
        <v>8</v>
      </c>
      <c r="E288">
        <v>27</v>
      </c>
      <c r="F288" s="41">
        <v>1</v>
      </c>
    </row>
    <row r="289" spans="1:6">
      <c r="A289" s="8">
        <v>431340</v>
      </c>
      <c r="B289" t="s">
        <v>438</v>
      </c>
      <c r="C289">
        <v>227732</v>
      </c>
      <c r="D289">
        <v>1</v>
      </c>
      <c r="E289">
        <v>7</v>
      </c>
      <c r="F289" s="41" t="s">
        <v>439</v>
      </c>
    </row>
    <row r="290" spans="1:6">
      <c r="A290" s="8">
        <v>431342</v>
      </c>
      <c r="B290" t="s">
        <v>440</v>
      </c>
      <c r="C290">
        <v>3198</v>
      </c>
      <c r="D290">
        <v>14</v>
      </c>
      <c r="E290">
        <v>14</v>
      </c>
      <c r="F290" s="41">
        <v>1</v>
      </c>
    </row>
    <row r="291" spans="1:6">
      <c r="A291" s="8">
        <v>431344</v>
      </c>
      <c r="B291" t="s">
        <v>441</v>
      </c>
      <c r="C291">
        <v>2146</v>
      </c>
      <c r="D291">
        <v>2</v>
      </c>
      <c r="E291">
        <v>15</v>
      </c>
      <c r="F291" s="41">
        <v>1</v>
      </c>
    </row>
    <row r="292" spans="1:6">
      <c r="A292" s="8">
        <v>431346</v>
      </c>
      <c r="B292" t="s">
        <v>442</v>
      </c>
      <c r="C292">
        <v>1646</v>
      </c>
      <c r="D292">
        <v>15</v>
      </c>
      <c r="E292">
        <v>20</v>
      </c>
      <c r="F292" s="41">
        <v>1</v>
      </c>
    </row>
    <row r="293" spans="1:6">
      <c r="A293" s="8">
        <v>431350</v>
      </c>
      <c r="B293" t="s">
        <v>443</v>
      </c>
      <c r="C293">
        <v>47400</v>
      </c>
      <c r="D293">
        <v>18</v>
      </c>
      <c r="E293">
        <v>5</v>
      </c>
      <c r="F293" s="41" t="s">
        <v>444</v>
      </c>
    </row>
    <row r="294" spans="1:6">
      <c r="A294" s="8">
        <v>431360</v>
      </c>
      <c r="B294" t="s">
        <v>445</v>
      </c>
      <c r="C294">
        <v>3629</v>
      </c>
      <c r="D294">
        <v>6</v>
      </c>
      <c r="E294">
        <v>18</v>
      </c>
      <c r="F294" s="41">
        <v>1</v>
      </c>
    </row>
    <row r="295" spans="1:6">
      <c r="A295" s="8">
        <v>431365</v>
      </c>
      <c r="B295" t="s">
        <v>446</v>
      </c>
      <c r="C295">
        <v>12844</v>
      </c>
      <c r="D295">
        <v>18</v>
      </c>
      <c r="E295">
        <v>5</v>
      </c>
      <c r="F295" s="41" t="s">
        <v>447</v>
      </c>
    </row>
    <row r="296" spans="1:6">
      <c r="A296" s="8">
        <v>431370</v>
      </c>
      <c r="B296" t="s">
        <v>448</v>
      </c>
      <c r="C296">
        <v>33216</v>
      </c>
      <c r="D296">
        <v>15</v>
      </c>
      <c r="E296">
        <v>20</v>
      </c>
      <c r="F296" s="41" t="s">
        <v>449</v>
      </c>
    </row>
    <row r="297" spans="1:6">
      <c r="A297" s="8">
        <v>431380</v>
      </c>
      <c r="B297" t="s">
        <v>450</v>
      </c>
      <c r="C297">
        <v>7839</v>
      </c>
      <c r="D297">
        <v>2</v>
      </c>
      <c r="E297">
        <v>15</v>
      </c>
      <c r="F297" s="41">
        <v>1</v>
      </c>
    </row>
    <row r="298" spans="1:6">
      <c r="A298" s="8">
        <v>431390</v>
      </c>
      <c r="B298" t="s">
        <v>451</v>
      </c>
      <c r="C298">
        <v>43515</v>
      </c>
      <c r="D298">
        <v>17</v>
      </c>
      <c r="E298">
        <v>13</v>
      </c>
      <c r="F298" s="41" t="s">
        <v>452</v>
      </c>
    </row>
    <row r="299" spans="1:6">
      <c r="A299" s="8">
        <v>431395</v>
      </c>
      <c r="B299" t="s">
        <v>453</v>
      </c>
      <c r="C299">
        <v>10212</v>
      </c>
      <c r="D299">
        <v>13</v>
      </c>
      <c r="E299">
        <v>28</v>
      </c>
      <c r="F299" s="41">
        <v>1</v>
      </c>
    </row>
    <row r="300" spans="1:6">
      <c r="A300" s="8">
        <v>431400</v>
      </c>
      <c r="B300" t="s">
        <v>454</v>
      </c>
      <c r="C300">
        <v>7194</v>
      </c>
      <c r="D300">
        <v>5</v>
      </c>
      <c r="E300">
        <v>25</v>
      </c>
      <c r="F300" s="41" t="s">
        <v>455</v>
      </c>
    </row>
    <row r="301" spans="1:6">
      <c r="A301" s="8">
        <v>431402</v>
      </c>
      <c r="B301" t="s">
        <v>456</v>
      </c>
      <c r="C301">
        <v>6519</v>
      </c>
      <c r="D301">
        <v>4</v>
      </c>
      <c r="E301">
        <v>1</v>
      </c>
      <c r="F301" s="41" t="s">
        <v>457</v>
      </c>
    </row>
    <row r="302" spans="1:6">
      <c r="A302" s="8">
        <v>431403</v>
      </c>
      <c r="B302" t="s">
        <v>458</v>
      </c>
      <c r="C302">
        <v>4319</v>
      </c>
      <c r="D302">
        <v>1</v>
      </c>
      <c r="E302">
        <v>8</v>
      </c>
      <c r="F302" s="41">
        <v>1</v>
      </c>
    </row>
    <row r="303" spans="1:6">
      <c r="A303" s="8">
        <v>431405</v>
      </c>
      <c r="B303" t="s">
        <v>459</v>
      </c>
      <c r="C303">
        <v>52058</v>
      </c>
      <c r="D303">
        <v>1</v>
      </c>
      <c r="E303">
        <v>6</v>
      </c>
      <c r="F303" s="41" t="s">
        <v>460</v>
      </c>
    </row>
    <row r="304" spans="1:6">
      <c r="A304" s="8">
        <v>431406</v>
      </c>
      <c r="B304" t="s">
        <v>461</v>
      </c>
      <c r="C304">
        <v>3982</v>
      </c>
      <c r="D304">
        <v>8</v>
      </c>
      <c r="E304">
        <v>27</v>
      </c>
      <c r="F304" s="41" t="s">
        <v>462</v>
      </c>
    </row>
    <row r="305" spans="1:6">
      <c r="A305" s="8">
        <v>431407</v>
      </c>
      <c r="B305" t="s">
        <v>463</v>
      </c>
      <c r="C305">
        <v>6025</v>
      </c>
      <c r="D305">
        <v>13</v>
      </c>
      <c r="E305">
        <v>28</v>
      </c>
      <c r="F305" s="41">
        <v>1</v>
      </c>
    </row>
    <row r="306" spans="1:6">
      <c r="A306" s="8">
        <v>431410</v>
      </c>
      <c r="B306" t="s">
        <v>464</v>
      </c>
      <c r="C306">
        <v>206224</v>
      </c>
      <c r="D306">
        <v>6</v>
      </c>
      <c r="E306">
        <v>17</v>
      </c>
      <c r="F306" s="41" t="s">
        <v>465</v>
      </c>
    </row>
    <row r="307" spans="1:6">
      <c r="A307" s="8">
        <v>431413</v>
      </c>
      <c r="B307" t="s">
        <v>466</v>
      </c>
      <c r="C307">
        <v>2144</v>
      </c>
      <c r="D307">
        <v>11</v>
      </c>
      <c r="E307">
        <v>16</v>
      </c>
      <c r="F307" s="41">
        <v>1</v>
      </c>
    </row>
    <row r="308" spans="1:6">
      <c r="A308" s="8">
        <v>431415</v>
      </c>
      <c r="B308" t="s">
        <v>467</v>
      </c>
      <c r="C308">
        <v>7978</v>
      </c>
      <c r="D308">
        <v>16</v>
      </c>
      <c r="E308">
        <v>30</v>
      </c>
      <c r="F308" s="41">
        <v>1</v>
      </c>
    </row>
    <row r="309" spans="1:6">
      <c r="A309" s="8">
        <v>431417</v>
      </c>
      <c r="B309" t="s">
        <v>468</v>
      </c>
      <c r="C309">
        <v>2061</v>
      </c>
      <c r="D309">
        <v>3</v>
      </c>
      <c r="E309">
        <v>21</v>
      </c>
      <c r="F309" s="41">
        <v>1</v>
      </c>
    </row>
    <row r="310" spans="1:6">
      <c r="A310" s="8">
        <v>431420</v>
      </c>
      <c r="B310" t="s">
        <v>469</v>
      </c>
      <c r="C310">
        <v>7484</v>
      </c>
      <c r="D310">
        <v>3</v>
      </c>
      <c r="E310">
        <v>21</v>
      </c>
      <c r="F310" s="41" t="s">
        <v>470</v>
      </c>
    </row>
    <row r="311" spans="1:6">
      <c r="A311" s="8">
        <v>431430</v>
      </c>
      <c r="B311" t="s">
        <v>471</v>
      </c>
      <c r="C311">
        <v>3745</v>
      </c>
      <c r="D311">
        <v>17</v>
      </c>
      <c r="E311">
        <v>13</v>
      </c>
      <c r="F311" s="41">
        <v>1</v>
      </c>
    </row>
    <row r="312" spans="1:6">
      <c r="A312" s="8">
        <v>431440</v>
      </c>
      <c r="B312" t="s">
        <v>472</v>
      </c>
      <c r="C312">
        <v>325689</v>
      </c>
      <c r="D312">
        <v>3</v>
      </c>
      <c r="E312">
        <v>21</v>
      </c>
      <c r="F312" s="41" t="s">
        <v>473</v>
      </c>
    </row>
    <row r="313" spans="1:6">
      <c r="A313" s="8">
        <v>431442</v>
      </c>
      <c r="B313" t="s">
        <v>474</v>
      </c>
      <c r="C313">
        <v>5351</v>
      </c>
      <c r="D313">
        <v>5</v>
      </c>
      <c r="E313">
        <v>23</v>
      </c>
      <c r="F313" s="41">
        <v>1</v>
      </c>
    </row>
    <row r="314" spans="1:6">
      <c r="A314" s="8">
        <v>431445</v>
      </c>
      <c r="B314" t="s">
        <v>475</v>
      </c>
      <c r="C314">
        <v>2959</v>
      </c>
      <c r="D314">
        <v>2</v>
      </c>
      <c r="E314">
        <v>15</v>
      </c>
      <c r="F314" s="41">
        <v>1</v>
      </c>
    </row>
    <row r="315" spans="1:6">
      <c r="A315" s="8">
        <v>431446</v>
      </c>
      <c r="B315" t="s">
        <v>476</v>
      </c>
      <c r="C315">
        <v>2248</v>
      </c>
      <c r="D315">
        <v>5</v>
      </c>
      <c r="E315">
        <v>24</v>
      </c>
      <c r="F315" s="41">
        <v>1</v>
      </c>
    </row>
    <row r="316" spans="1:6">
      <c r="A316" s="8">
        <v>431447</v>
      </c>
      <c r="B316" t="s">
        <v>477</v>
      </c>
      <c r="C316">
        <v>3805</v>
      </c>
      <c r="D316">
        <v>4</v>
      </c>
      <c r="E316">
        <v>1</v>
      </c>
      <c r="F316" s="41" t="s">
        <v>478</v>
      </c>
    </row>
    <row r="317" spans="1:6">
      <c r="A317" s="8">
        <v>431449</v>
      </c>
      <c r="B317" t="s">
        <v>479</v>
      </c>
      <c r="C317">
        <v>4540</v>
      </c>
      <c r="D317">
        <v>2</v>
      </c>
      <c r="E317">
        <v>15</v>
      </c>
      <c r="F317" s="41">
        <v>1</v>
      </c>
    </row>
    <row r="318" spans="1:6">
      <c r="A318" s="8">
        <v>431450</v>
      </c>
      <c r="B318" t="s">
        <v>480</v>
      </c>
      <c r="C318">
        <v>11214</v>
      </c>
      <c r="D318">
        <v>3</v>
      </c>
      <c r="E318">
        <v>21</v>
      </c>
      <c r="F318" s="41" t="s">
        <v>481</v>
      </c>
    </row>
    <row r="319" spans="1:6">
      <c r="A319" s="8">
        <v>431454</v>
      </c>
      <c r="B319" t="s">
        <v>482</v>
      </c>
      <c r="C319">
        <v>2723</v>
      </c>
      <c r="D319">
        <v>5</v>
      </c>
      <c r="E319">
        <v>25</v>
      </c>
      <c r="F319" s="41">
        <v>1</v>
      </c>
    </row>
    <row r="320" spans="1:6">
      <c r="A320" s="8">
        <v>431455</v>
      </c>
      <c r="B320" t="s">
        <v>483</v>
      </c>
      <c r="C320">
        <v>2260</v>
      </c>
      <c r="D320">
        <v>12</v>
      </c>
      <c r="E320">
        <v>11</v>
      </c>
      <c r="F320" s="41">
        <v>1</v>
      </c>
    </row>
    <row r="321" spans="1:6">
      <c r="A321" s="8">
        <v>431460</v>
      </c>
      <c r="B321" t="s">
        <v>484</v>
      </c>
      <c r="C321">
        <v>17502</v>
      </c>
      <c r="D321">
        <v>3</v>
      </c>
      <c r="E321">
        <v>21</v>
      </c>
      <c r="F321" s="41" t="s">
        <v>485</v>
      </c>
    </row>
    <row r="322" spans="1:6">
      <c r="A322" s="8">
        <v>431470</v>
      </c>
      <c r="B322" t="s">
        <v>486</v>
      </c>
      <c r="C322">
        <v>10406</v>
      </c>
      <c r="D322">
        <v>2</v>
      </c>
      <c r="E322">
        <v>15</v>
      </c>
      <c r="F322" s="41">
        <v>1</v>
      </c>
    </row>
    <row r="323" spans="1:6">
      <c r="A323" s="8">
        <v>431475</v>
      </c>
      <c r="B323" t="s">
        <v>487</v>
      </c>
      <c r="C323">
        <v>2171</v>
      </c>
      <c r="D323">
        <v>16</v>
      </c>
      <c r="E323">
        <v>30</v>
      </c>
      <c r="F323" s="41">
        <v>1</v>
      </c>
    </row>
    <row r="324" spans="1:6">
      <c r="A324" s="8">
        <v>431477</v>
      </c>
      <c r="B324" t="s">
        <v>488</v>
      </c>
      <c r="C324">
        <v>3296</v>
      </c>
      <c r="D324">
        <v>6</v>
      </c>
      <c r="E324">
        <v>17</v>
      </c>
      <c r="F324" s="41">
        <v>1</v>
      </c>
    </row>
    <row r="325" spans="1:6">
      <c r="A325" s="8">
        <v>431478</v>
      </c>
      <c r="B325" t="s">
        <v>489</v>
      </c>
      <c r="C325">
        <v>1575</v>
      </c>
      <c r="D325">
        <v>11</v>
      </c>
      <c r="E325">
        <v>16</v>
      </c>
      <c r="F325" s="41">
        <v>1</v>
      </c>
    </row>
    <row r="326" spans="1:6">
      <c r="A326" s="8">
        <v>431480</v>
      </c>
      <c r="B326" t="s">
        <v>490</v>
      </c>
      <c r="C326">
        <v>34072</v>
      </c>
      <c r="D326">
        <v>1</v>
      </c>
      <c r="E326">
        <v>7</v>
      </c>
      <c r="F326" s="41" t="s">
        <v>491</v>
      </c>
    </row>
    <row r="327" spans="1:6">
      <c r="A327" s="8">
        <v>431490</v>
      </c>
      <c r="B327" t="s">
        <v>492</v>
      </c>
      <c r="C327">
        <v>1332570</v>
      </c>
      <c r="D327">
        <v>1</v>
      </c>
      <c r="E327">
        <v>10</v>
      </c>
      <c r="F327" s="41" t="s">
        <v>493</v>
      </c>
    </row>
    <row r="328" spans="1:6">
      <c r="A328" s="8">
        <v>431500</v>
      </c>
      <c r="B328" t="s">
        <v>494</v>
      </c>
      <c r="C328">
        <v>4360</v>
      </c>
      <c r="D328">
        <v>14</v>
      </c>
      <c r="E328">
        <v>14</v>
      </c>
      <c r="F328" s="41">
        <v>1</v>
      </c>
    </row>
    <row r="329" spans="1:6">
      <c r="A329" s="8">
        <v>431505</v>
      </c>
      <c r="B329" t="s">
        <v>495</v>
      </c>
      <c r="C329">
        <v>2142</v>
      </c>
      <c r="D329">
        <v>14</v>
      </c>
      <c r="E329">
        <v>14</v>
      </c>
      <c r="F329" s="41">
        <v>1</v>
      </c>
    </row>
    <row r="330" spans="1:6">
      <c r="A330" s="8">
        <v>431507</v>
      </c>
      <c r="B330" t="s">
        <v>496</v>
      </c>
      <c r="C330">
        <v>1560</v>
      </c>
      <c r="D330">
        <v>14</v>
      </c>
      <c r="E330">
        <v>14</v>
      </c>
      <c r="F330" s="41">
        <v>1</v>
      </c>
    </row>
    <row r="331" spans="1:6">
      <c r="A331" s="8">
        <v>431510</v>
      </c>
      <c r="B331" t="s">
        <v>497</v>
      </c>
      <c r="C331">
        <v>9938</v>
      </c>
      <c r="D331">
        <v>12</v>
      </c>
      <c r="E331">
        <v>11</v>
      </c>
      <c r="F331" s="41">
        <v>1</v>
      </c>
    </row>
    <row r="332" spans="1:6">
      <c r="A332" s="8">
        <v>431513</v>
      </c>
      <c r="B332" t="s">
        <v>498</v>
      </c>
      <c r="C332">
        <v>1739</v>
      </c>
      <c r="D332">
        <v>16</v>
      </c>
      <c r="E332">
        <v>29</v>
      </c>
      <c r="F332" s="41">
        <v>1</v>
      </c>
    </row>
    <row r="333" spans="1:6">
      <c r="A333" s="8">
        <v>431514</v>
      </c>
      <c r="B333" t="s">
        <v>499</v>
      </c>
      <c r="C333">
        <v>3077</v>
      </c>
      <c r="D333">
        <v>1</v>
      </c>
      <c r="E333">
        <v>7</v>
      </c>
      <c r="F333" s="41">
        <v>1</v>
      </c>
    </row>
    <row r="334" spans="1:6">
      <c r="A334" s="8">
        <v>431515</v>
      </c>
      <c r="B334" t="s">
        <v>500</v>
      </c>
      <c r="C334">
        <v>5340</v>
      </c>
      <c r="D334">
        <v>16</v>
      </c>
      <c r="E334">
        <v>29</v>
      </c>
      <c r="F334" s="41" t="s">
        <v>110</v>
      </c>
    </row>
    <row r="335" spans="1:6">
      <c r="A335" s="8">
        <v>431517</v>
      </c>
      <c r="B335" t="s">
        <v>501</v>
      </c>
      <c r="C335">
        <v>2025</v>
      </c>
      <c r="D335">
        <v>5</v>
      </c>
      <c r="E335">
        <v>25</v>
      </c>
      <c r="F335" s="41">
        <v>1</v>
      </c>
    </row>
    <row r="336" spans="1:6">
      <c r="A336" s="8">
        <v>431520</v>
      </c>
      <c r="B336" t="s">
        <v>502</v>
      </c>
      <c r="C336">
        <v>3747</v>
      </c>
      <c r="D336">
        <v>16</v>
      </c>
      <c r="E336">
        <v>29</v>
      </c>
      <c r="F336" s="41">
        <v>1</v>
      </c>
    </row>
    <row r="337" spans="1:6">
      <c r="A337" s="8">
        <v>431530</v>
      </c>
      <c r="B337" t="s">
        <v>503</v>
      </c>
      <c r="C337">
        <v>23500</v>
      </c>
      <c r="D337">
        <v>10</v>
      </c>
      <c r="E337">
        <v>3</v>
      </c>
      <c r="F337" s="41" t="s">
        <v>504</v>
      </c>
    </row>
    <row r="338" spans="1:6">
      <c r="A338" s="8">
        <v>431531</v>
      </c>
      <c r="B338" t="s">
        <v>505</v>
      </c>
      <c r="C338">
        <v>1552</v>
      </c>
      <c r="D338">
        <v>11</v>
      </c>
      <c r="E338">
        <v>16</v>
      </c>
      <c r="F338" s="41" t="s">
        <v>506</v>
      </c>
    </row>
    <row r="339" spans="1:6">
      <c r="A339" s="8">
        <v>431532</v>
      </c>
      <c r="B339" t="s">
        <v>507</v>
      </c>
      <c r="C339">
        <v>2507</v>
      </c>
      <c r="D339">
        <v>4</v>
      </c>
      <c r="E339">
        <v>1</v>
      </c>
      <c r="F339" s="41">
        <v>1</v>
      </c>
    </row>
    <row r="340" spans="1:6">
      <c r="A340" s="8">
        <v>431535</v>
      </c>
      <c r="B340" t="s">
        <v>508</v>
      </c>
      <c r="C340">
        <v>3910</v>
      </c>
      <c r="D340">
        <v>9</v>
      </c>
      <c r="E340">
        <v>12</v>
      </c>
      <c r="F340" s="41">
        <v>1</v>
      </c>
    </row>
    <row r="341" spans="1:6">
      <c r="A341" s="8">
        <v>431540</v>
      </c>
      <c r="B341" t="s">
        <v>509</v>
      </c>
      <c r="C341">
        <v>9738</v>
      </c>
      <c r="D341">
        <v>15</v>
      </c>
      <c r="E341">
        <v>20</v>
      </c>
      <c r="F341" s="41" t="s">
        <v>510</v>
      </c>
    </row>
    <row r="342" spans="1:6">
      <c r="A342" s="8">
        <v>431545</v>
      </c>
      <c r="B342" t="s">
        <v>511</v>
      </c>
      <c r="C342">
        <v>1796</v>
      </c>
      <c r="D342">
        <v>16</v>
      </c>
      <c r="E342">
        <v>29</v>
      </c>
      <c r="F342" s="41">
        <v>1</v>
      </c>
    </row>
    <row r="343" spans="1:6">
      <c r="A343" s="8">
        <v>431550</v>
      </c>
      <c r="B343" t="s">
        <v>512</v>
      </c>
      <c r="C343">
        <v>14939</v>
      </c>
      <c r="D343">
        <v>4</v>
      </c>
      <c r="E343">
        <v>1</v>
      </c>
      <c r="F343" s="41" t="s">
        <v>513</v>
      </c>
    </row>
    <row r="344" spans="1:6">
      <c r="A344" s="8">
        <v>431555</v>
      </c>
      <c r="B344" t="s">
        <v>514</v>
      </c>
      <c r="C344">
        <v>2835</v>
      </c>
      <c r="D344">
        <v>11</v>
      </c>
      <c r="E344">
        <v>16</v>
      </c>
      <c r="F344" s="41">
        <v>1</v>
      </c>
    </row>
    <row r="345" spans="1:6">
      <c r="A345" s="8">
        <v>431560</v>
      </c>
      <c r="B345" t="s">
        <v>515</v>
      </c>
      <c r="C345">
        <v>191900</v>
      </c>
      <c r="D345">
        <v>3</v>
      </c>
      <c r="E345">
        <v>21</v>
      </c>
      <c r="F345" s="41" t="s">
        <v>516</v>
      </c>
    </row>
    <row r="346" spans="1:6">
      <c r="A346" s="8">
        <v>431570</v>
      </c>
      <c r="B346" t="s">
        <v>517</v>
      </c>
      <c r="C346">
        <v>34654</v>
      </c>
      <c r="D346">
        <v>13</v>
      </c>
      <c r="E346">
        <v>28</v>
      </c>
      <c r="F346" s="41" t="s">
        <v>518</v>
      </c>
    </row>
    <row r="347" spans="1:6">
      <c r="A347" s="8">
        <v>431575</v>
      </c>
      <c r="B347" t="s">
        <v>519</v>
      </c>
      <c r="C347">
        <v>4473</v>
      </c>
      <c r="D347">
        <v>1</v>
      </c>
      <c r="E347">
        <v>6</v>
      </c>
      <c r="F347" s="41" t="s">
        <v>520</v>
      </c>
    </row>
    <row r="348" spans="1:6">
      <c r="A348" s="8">
        <v>431580</v>
      </c>
      <c r="B348" t="s">
        <v>521</v>
      </c>
      <c r="C348">
        <v>10418</v>
      </c>
      <c r="D348">
        <v>16</v>
      </c>
      <c r="E348">
        <v>29</v>
      </c>
      <c r="F348" s="41" t="s">
        <v>418</v>
      </c>
    </row>
    <row r="349" spans="1:6">
      <c r="A349" s="8">
        <v>431590</v>
      </c>
      <c r="B349" t="s">
        <v>522</v>
      </c>
      <c r="C349">
        <v>6654</v>
      </c>
      <c r="D349">
        <v>2</v>
      </c>
      <c r="E349">
        <v>15</v>
      </c>
      <c r="F349" s="41">
        <v>1</v>
      </c>
    </row>
    <row r="350" spans="1:6">
      <c r="A350" s="8">
        <v>431595</v>
      </c>
      <c r="B350" t="s">
        <v>523</v>
      </c>
      <c r="C350">
        <v>2291</v>
      </c>
      <c r="D350">
        <v>12</v>
      </c>
      <c r="E350">
        <v>11</v>
      </c>
      <c r="F350" s="41">
        <v>1</v>
      </c>
    </row>
    <row r="351" spans="1:6">
      <c r="A351" s="8">
        <v>431600</v>
      </c>
      <c r="B351" t="s">
        <v>524</v>
      </c>
      <c r="C351">
        <v>21253</v>
      </c>
      <c r="D351">
        <v>1</v>
      </c>
      <c r="E351">
        <v>6</v>
      </c>
      <c r="F351" s="41" t="s">
        <v>525</v>
      </c>
    </row>
    <row r="352" spans="1:6">
      <c r="A352" s="8">
        <v>431610</v>
      </c>
      <c r="B352" t="s">
        <v>526</v>
      </c>
      <c r="C352">
        <v>9777</v>
      </c>
      <c r="D352">
        <v>15</v>
      </c>
      <c r="E352">
        <v>20</v>
      </c>
      <c r="F352" s="41" t="s">
        <v>527</v>
      </c>
    </row>
    <row r="353" spans="1:6">
      <c r="A353" s="8">
        <v>431620</v>
      </c>
      <c r="B353" t="s">
        <v>528</v>
      </c>
      <c r="C353">
        <v>4991</v>
      </c>
      <c r="D353">
        <v>15</v>
      </c>
      <c r="E353">
        <v>20</v>
      </c>
      <c r="F353" s="41">
        <v>1</v>
      </c>
    </row>
    <row r="354" spans="1:6">
      <c r="A354" s="8">
        <v>431630</v>
      </c>
      <c r="B354" t="s">
        <v>529</v>
      </c>
      <c r="C354">
        <v>6576</v>
      </c>
      <c r="D354">
        <v>12</v>
      </c>
      <c r="E354">
        <v>11</v>
      </c>
      <c r="F354" s="41">
        <v>1</v>
      </c>
    </row>
    <row r="355" spans="1:6">
      <c r="A355" s="8">
        <v>431640</v>
      </c>
      <c r="B355" t="s">
        <v>530</v>
      </c>
      <c r="C355">
        <v>36630</v>
      </c>
      <c r="D355">
        <v>10</v>
      </c>
      <c r="E355">
        <v>3</v>
      </c>
      <c r="F355" s="41" t="s">
        <v>531</v>
      </c>
    </row>
    <row r="356" spans="1:6">
      <c r="A356" s="8">
        <v>431642</v>
      </c>
      <c r="B356" t="s">
        <v>532</v>
      </c>
      <c r="C356">
        <v>2480</v>
      </c>
      <c r="D356">
        <v>15</v>
      </c>
      <c r="E356">
        <v>20</v>
      </c>
      <c r="F356" s="41">
        <v>1</v>
      </c>
    </row>
    <row r="357" spans="1:6">
      <c r="A357" s="8">
        <v>431643</v>
      </c>
      <c r="B357" t="s">
        <v>533</v>
      </c>
      <c r="C357">
        <v>2575</v>
      </c>
      <c r="D357">
        <v>9</v>
      </c>
      <c r="E357">
        <v>12</v>
      </c>
      <c r="F357" s="41">
        <v>1</v>
      </c>
    </row>
    <row r="358" spans="1:6">
      <c r="A358" s="8">
        <v>431645</v>
      </c>
      <c r="B358" t="s">
        <v>534</v>
      </c>
      <c r="C358">
        <v>10203</v>
      </c>
      <c r="D358">
        <v>9</v>
      </c>
      <c r="E358">
        <v>12</v>
      </c>
      <c r="F358" s="41" t="s">
        <v>535</v>
      </c>
    </row>
    <row r="359" spans="1:6">
      <c r="A359" s="8">
        <v>431647</v>
      </c>
      <c r="B359" t="s">
        <v>536</v>
      </c>
      <c r="C359">
        <v>2877</v>
      </c>
      <c r="D359">
        <v>12</v>
      </c>
      <c r="E359">
        <v>11</v>
      </c>
      <c r="F359" s="41">
        <v>1</v>
      </c>
    </row>
    <row r="360" spans="1:6">
      <c r="A360" s="8">
        <v>431650</v>
      </c>
      <c r="B360" t="s">
        <v>537</v>
      </c>
      <c r="C360">
        <v>6879</v>
      </c>
      <c r="D360">
        <v>1</v>
      </c>
      <c r="E360">
        <v>8</v>
      </c>
      <c r="F360" s="41" t="s">
        <v>538</v>
      </c>
    </row>
    <row r="361" spans="1:6">
      <c r="A361" s="8">
        <v>431660</v>
      </c>
      <c r="B361" t="s">
        <v>539</v>
      </c>
      <c r="C361">
        <v>16399</v>
      </c>
      <c r="D361">
        <v>6</v>
      </c>
      <c r="E361">
        <v>18</v>
      </c>
      <c r="F361" s="41" t="s">
        <v>540</v>
      </c>
    </row>
    <row r="362" spans="1:6">
      <c r="A362" s="8">
        <v>431670</v>
      </c>
      <c r="B362" t="s">
        <v>541</v>
      </c>
      <c r="C362">
        <v>8122</v>
      </c>
      <c r="D362">
        <v>9</v>
      </c>
      <c r="E362">
        <v>12</v>
      </c>
      <c r="F362" s="41">
        <v>1</v>
      </c>
    </row>
    <row r="363" spans="1:6">
      <c r="A363" s="8">
        <v>431673</v>
      </c>
      <c r="B363" t="s">
        <v>542</v>
      </c>
      <c r="C363">
        <v>1674</v>
      </c>
      <c r="D363">
        <v>6</v>
      </c>
      <c r="E363">
        <v>18</v>
      </c>
      <c r="F363" s="41">
        <v>1</v>
      </c>
    </row>
    <row r="364" spans="1:6">
      <c r="A364" s="8">
        <v>431675</v>
      </c>
      <c r="B364" t="s">
        <v>543</v>
      </c>
      <c r="C364">
        <v>6887</v>
      </c>
      <c r="D364">
        <v>16</v>
      </c>
      <c r="E364">
        <v>29</v>
      </c>
      <c r="F364" s="41">
        <v>1</v>
      </c>
    </row>
    <row r="365" spans="1:6">
      <c r="A365" s="8">
        <v>431680</v>
      </c>
      <c r="B365" t="s">
        <v>544</v>
      </c>
      <c r="C365">
        <v>133230</v>
      </c>
      <c r="D365">
        <v>13</v>
      </c>
      <c r="E365">
        <v>28</v>
      </c>
      <c r="F365" s="41" t="s">
        <v>545</v>
      </c>
    </row>
    <row r="366" spans="1:6">
      <c r="A366" s="8">
        <v>431697</v>
      </c>
      <c r="B366" t="s">
        <v>546</v>
      </c>
      <c r="C366">
        <v>2596</v>
      </c>
      <c r="D366">
        <v>10</v>
      </c>
      <c r="E366">
        <v>3</v>
      </c>
      <c r="F366" s="41">
        <v>1</v>
      </c>
    </row>
    <row r="367" spans="1:6">
      <c r="A367" s="8">
        <v>431690</v>
      </c>
      <c r="B367" t="s">
        <v>547</v>
      </c>
      <c r="C367">
        <v>271633</v>
      </c>
      <c r="D367">
        <v>4</v>
      </c>
      <c r="E367">
        <v>1</v>
      </c>
      <c r="F367" s="41" t="s">
        <v>548</v>
      </c>
    </row>
    <row r="368" spans="1:6">
      <c r="A368" s="8">
        <v>431695</v>
      </c>
      <c r="B368" t="s">
        <v>549</v>
      </c>
      <c r="C368">
        <v>6340</v>
      </c>
      <c r="D368">
        <v>1</v>
      </c>
      <c r="E368">
        <v>7</v>
      </c>
      <c r="F368" s="41" t="s">
        <v>550</v>
      </c>
    </row>
    <row r="369" spans="1:6">
      <c r="A369" s="8">
        <v>431720</v>
      </c>
      <c r="B369" t="s">
        <v>551</v>
      </c>
      <c r="C369">
        <v>76963</v>
      </c>
      <c r="D369">
        <v>14</v>
      </c>
      <c r="E369">
        <v>14</v>
      </c>
      <c r="F369" s="41">
        <v>1</v>
      </c>
    </row>
    <row r="370" spans="1:6">
      <c r="A370" s="8">
        <v>431725</v>
      </c>
      <c r="B370" t="s">
        <v>552</v>
      </c>
      <c r="C370">
        <v>1505</v>
      </c>
      <c r="D370">
        <v>5</v>
      </c>
      <c r="E370">
        <v>25</v>
      </c>
      <c r="F370" s="41">
        <v>1</v>
      </c>
    </row>
    <row r="371" spans="1:6">
      <c r="A371" s="8">
        <v>431730</v>
      </c>
      <c r="B371" t="s">
        <v>553</v>
      </c>
      <c r="C371">
        <v>30983</v>
      </c>
      <c r="D371">
        <v>3</v>
      </c>
      <c r="E371">
        <v>21</v>
      </c>
      <c r="F371" s="41">
        <v>1</v>
      </c>
    </row>
    <row r="372" spans="1:6">
      <c r="A372" s="8">
        <v>431700</v>
      </c>
      <c r="B372" t="s">
        <v>554</v>
      </c>
      <c r="C372">
        <v>7024</v>
      </c>
      <c r="D372">
        <v>3</v>
      </c>
      <c r="E372">
        <v>21</v>
      </c>
      <c r="F372" s="41" t="s">
        <v>555</v>
      </c>
    </row>
    <row r="373" spans="1:6">
      <c r="A373" s="8">
        <v>431710</v>
      </c>
      <c r="B373" t="s">
        <v>556</v>
      </c>
      <c r="C373">
        <v>84421</v>
      </c>
      <c r="D373">
        <v>10</v>
      </c>
      <c r="E373">
        <v>3</v>
      </c>
      <c r="F373" s="41" t="s">
        <v>557</v>
      </c>
    </row>
    <row r="374" spans="1:6">
      <c r="A374" s="8">
        <v>431740</v>
      </c>
      <c r="B374" t="s">
        <v>558</v>
      </c>
      <c r="C374">
        <v>48938</v>
      </c>
      <c r="D374">
        <v>4</v>
      </c>
      <c r="E374">
        <v>2</v>
      </c>
      <c r="F374" s="41" t="s">
        <v>559</v>
      </c>
    </row>
    <row r="375" spans="1:6">
      <c r="A375" s="8">
        <v>431750</v>
      </c>
      <c r="B375" t="s">
        <v>560</v>
      </c>
      <c r="C375">
        <v>76917</v>
      </c>
      <c r="D375">
        <v>12</v>
      </c>
      <c r="E375">
        <v>11</v>
      </c>
      <c r="F375" s="41" t="s">
        <v>561</v>
      </c>
    </row>
    <row r="376" spans="1:6">
      <c r="A376" s="8">
        <v>431760</v>
      </c>
      <c r="B376" t="s">
        <v>562</v>
      </c>
      <c r="C376">
        <v>42942</v>
      </c>
      <c r="D376">
        <v>18</v>
      </c>
      <c r="E376">
        <v>5</v>
      </c>
      <c r="F376" s="41" t="s">
        <v>563</v>
      </c>
    </row>
    <row r="377" spans="1:6">
      <c r="A377" s="8">
        <v>431770</v>
      </c>
      <c r="B377" t="s">
        <v>564</v>
      </c>
      <c r="C377">
        <v>10300</v>
      </c>
      <c r="D377">
        <v>12</v>
      </c>
      <c r="E377">
        <v>11</v>
      </c>
      <c r="F377" s="41">
        <v>1</v>
      </c>
    </row>
    <row r="378" spans="1:6">
      <c r="A378" s="8">
        <v>431755</v>
      </c>
      <c r="B378" t="s">
        <v>565</v>
      </c>
      <c r="C378">
        <v>2091</v>
      </c>
      <c r="D378">
        <v>6</v>
      </c>
      <c r="E378">
        <v>17</v>
      </c>
      <c r="F378" s="41">
        <v>1</v>
      </c>
    </row>
    <row r="379" spans="1:6">
      <c r="A379" s="8">
        <v>431775</v>
      </c>
      <c r="B379" t="s">
        <v>566</v>
      </c>
      <c r="C379">
        <v>2089</v>
      </c>
      <c r="D379">
        <v>6</v>
      </c>
      <c r="E379">
        <v>17</v>
      </c>
      <c r="F379" s="41">
        <v>1</v>
      </c>
    </row>
    <row r="380" spans="1:6">
      <c r="A380" s="8">
        <v>431780</v>
      </c>
      <c r="B380" t="s">
        <v>567</v>
      </c>
      <c r="C380">
        <v>13902</v>
      </c>
      <c r="D380">
        <v>17</v>
      </c>
      <c r="E380">
        <v>13</v>
      </c>
      <c r="F380" s="41">
        <v>1</v>
      </c>
    </row>
    <row r="381" spans="1:6">
      <c r="A381" s="8">
        <v>431790</v>
      </c>
      <c r="B381" t="s">
        <v>568</v>
      </c>
      <c r="C381">
        <v>15320</v>
      </c>
      <c r="D381">
        <v>14</v>
      </c>
      <c r="E381">
        <v>14</v>
      </c>
      <c r="F381" s="41">
        <v>1</v>
      </c>
    </row>
    <row r="382" spans="1:6">
      <c r="A382" s="8">
        <v>431795</v>
      </c>
      <c r="B382" t="s">
        <v>569</v>
      </c>
      <c r="C382">
        <v>2349</v>
      </c>
      <c r="D382">
        <v>6</v>
      </c>
      <c r="E382">
        <v>18</v>
      </c>
      <c r="F382" s="41">
        <v>1</v>
      </c>
    </row>
    <row r="383" spans="1:6">
      <c r="A383" s="8">
        <v>431800</v>
      </c>
      <c r="B383" t="s">
        <v>570</v>
      </c>
      <c r="C383">
        <v>59676</v>
      </c>
      <c r="D383">
        <v>12</v>
      </c>
      <c r="E383">
        <v>11</v>
      </c>
      <c r="F383" s="41" t="s">
        <v>571</v>
      </c>
    </row>
    <row r="384" spans="1:6">
      <c r="A384" s="8">
        <v>431805</v>
      </c>
      <c r="B384" t="s">
        <v>572</v>
      </c>
      <c r="C384">
        <v>2754</v>
      </c>
      <c r="D384">
        <v>6</v>
      </c>
      <c r="E384">
        <v>17</v>
      </c>
      <c r="F384" s="41">
        <v>1</v>
      </c>
    </row>
    <row r="385" spans="1:6">
      <c r="A385" s="8">
        <v>431810</v>
      </c>
      <c r="B385" t="s">
        <v>573</v>
      </c>
      <c r="C385">
        <v>17618</v>
      </c>
      <c r="D385">
        <v>4</v>
      </c>
      <c r="E385">
        <v>2</v>
      </c>
      <c r="F385" s="41" t="s">
        <v>574</v>
      </c>
    </row>
    <row r="386" spans="1:6">
      <c r="A386" s="8">
        <v>431820</v>
      </c>
      <c r="B386" t="s">
        <v>575</v>
      </c>
      <c r="C386">
        <v>21893</v>
      </c>
      <c r="D386">
        <v>1</v>
      </c>
      <c r="E386">
        <v>6</v>
      </c>
      <c r="F386" s="41" t="s">
        <v>576</v>
      </c>
    </row>
    <row r="387" spans="1:6">
      <c r="A387" s="8">
        <v>431830</v>
      </c>
      <c r="B387" t="s">
        <v>577</v>
      </c>
      <c r="C387">
        <v>58487</v>
      </c>
      <c r="D387">
        <v>10</v>
      </c>
      <c r="E387">
        <v>3</v>
      </c>
      <c r="F387" s="41" t="s">
        <v>578</v>
      </c>
    </row>
    <row r="388" spans="1:6">
      <c r="A388" s="8">
        <v>431840</v>
      </c>
      <c r="B388" t="s">
        <v>579</v>
      </c>
      <c r="C388">
        <v>21028</v>
      </c>
      <c r="D388">
        <v>1</v>
      </c>
      <c r="E388">
        <v>9</v>
      </c>
      <c r="F388" s="41" t="s">
        <v>179</v>
      </c>
    </row>
    <row r="389" spans="1:6">
      <c r="A389" s="8">
        <v>431842</v>
      </c>
      <c r="B389" t="s">
        <v>580</v>
      </c>
      <c r="C389">
        <v>4461</v>
      </c>
      <c r="D389">
        <v>6</v>
      </c>
      <c r="E389">
        <v>18</v>
      </c>
      <c r="F389" s="41">
        <v>1</v>
      </c>
    </row>
    <row r="390" spans="1:6">
      <c r="A390" s="8">
        <v>431843</v>
      </c>
      <c r="B390" t="s">
        <v>581</v>
      </c>
      <c r="C390">
        <v>2649</v>
      </c>
      <c r="D390">
        <v>4</v>
      </c>
      <c r="E390">
        <v>1</v>
      </c>
      <c r="F390" s="41">
        <v>1</v>
      </c>
    </row>
    <row r="391" spans="1:6">
      <c r="A391" s="8">
        <v>431844</v>
      </c>
      <c r="B391" t="s">
        <v>582</v>
      </c>
      <c r="C391">
        <v>2912</v>
      </c>
      <c r="D391">
        <v>5</v>
      </c>
      <c r="E391">
        <v>25</v>
      </c>
      <c r="F391" s="41">
        <v>1</v>
      </c>
    </row>
    <row r="392" spans="1:6">
      <c r="A392" s="8">
        <v>431845</v>
      </c>
      <c r="B392" t="s">
        <v>583</v>
      </c>
      <c r="C392">
        <v>2362</v>
      </c>
      <c r="D392">
        <v>15</v>
      </c>
      <c r="E392">
        <v>20</v>
      </c>
      <c r="F392" s="41">
        <v>1</v>
      </c>
    </row>
    <row r="393" spans="1:6">
      <c r="A393" s="8">
        <v>431846</v>
      </c>
      <c r="B393" t="s">
        <v>584</v>
      </c>
      <c r="C393">
        <v>1902</v>
      </c>
      <c r="D393">
        <v>16</v>
      </c>
      <c r="E393">
        <v>29</v>
      </c>
      <c r="F393" s="41">
        <v>1</v>
      </c>
    </row>
    <row r="394" spans="1:6">
      <c r="A394" s="8">
        <v>431848</v>
      </c>
      <c r="B394" t="s">
        <v>585</v>
      </c>
      <c r="C394">
        <v>4447</v>
      </c>
      <c r="D394">
        <v>1</v>
      </c>
      <c r="E394">
        <v>7</v>
      </c>
      <c r="F394" s="41" t="s">
        <v>586</v>
      </c>
    </row>
    <row r="395" spans="1:6">
      <c r="A395" s="8">
        <v>431849</v>
      </c>
      <c r="B395" t="s">
        <v>587</v>
      </c>
      <c r="C395">
        <v>2406</v>
      </c>
      <c r="D395">
        <v>14</v>
      </c>
      <c r="E395">
        <v>14</v>
      </c>
      <c r="F395" s="41">
        <v>1</v>
      </c>
    </row>
    <row r="396" spans="1:6">
      <c r="A396" s="8">
        <v>431850</v>
      </c>
      <c r="B396" t="s">
        <v>588</v>
      </c>
      <c r="C396">
        <v>25443</v>
      </c>
      <c r="D396">
        <v>3</v>
      </c>
      <c r="E396">
        <v>21</v>
      </c>
      <c r="F396" s="41" t="s">
        <v>589</v>
      </c>
    </row>
    <row r="397" spans="1:6">
      <c r="A397" s="8">
        <v>431860</v>
      </c>
      <c r="B397" t="s">
        <v>590</v>
      </c>
      <c r="C397">
        <v>6834</v>
      </c>
      <c r="D397">
        <v>6</v>
      </c>
      <c r="E397">
        <v>18</v>
      </c>
      <c r="F397" s="41" t="s">
        <v>591</v>
      </c>
    </row>
    <row r="398" spans="1:6">
      <c r="A398" s="8">
        <v>431861</v>
      </c>
      <c r="B398" t="s">
        <v>592</v>
      </c>
      <c r="C398">
        <v>2285</v>
      </c>
      <c r="D398">
        <v>1</v>
      </c>
      <c r="E398">
        <v>8</v>
      </c>
      <c r="F398" s="41">
        <v>1</v>
      </c>
    </row>
    <row r="399" spans="1:6">
      <c r="A399" s="8">
        <v>431862</v>
      </c>
      <c r="B399" t="s">
        <v>593</v>
      </c>
      <c r="C399">
        <v>4172</v>
      </c>
      <c r="D399">
        <v>5</v>
      </c>
      <c r="E399">
        <v>24</v>
      </c>
      <c r="F399" s="41">
        <v>1</v>
      </c>
    </row>
    <row r="400" spans="1:6">
      <c r="A400" s="8">
        <v>431870</v>
      </c>
      <c r="B400" t="s">
        <v>594</v>
      </c>
      <c r="C400">
        <v>217410</v>
      </c>
      <c r="D400">
        <v>1</v>
      </c>
      <c r="E400">
        <v>7</v>
      </c>
      <c r="F400" s="41" t="s">
        <v>595</v>
      </c>
    </row>
    <row r="401" spans="1:6">
      <c r="A401" s="8">
        <v>431880</v>
      </c>
      <c r="B401" t="s">
        <v>596</v>
      </c>
      <c r="C401">
        <v>41989</v>
      </c>
      <c r="D401">
        <v>3</v>
      </c>
      <c r="E401">
        <v>21</v>
      </c>
      <c r="F401" s="41" t="s">
        <v>597</v>
      </c>
    </row>
    <row r="402" spans="1:6">
      <c r="A402" s="8">
        <v>431890</v>
      </c>
      <c r="B402" t="s">
        <v>598</v>
      </c>
      <c r="C402">
        <v>34752</v>
      </c>
      <c r="D402">
        <v>12</v>
      </c>
      <c r="E402">
        <v>11</v>
      </c>
      <c r="F402" s="41">
        <v>1</v>
      </c>
    </row>
    <row r="403" spans="1:6">
      <c r="A403" s="8">
        <v>431900</v>
      </c>
      <c r="B403" t="s">
        <v>599</v>
      </c>
      <c r="C403">
        <v>21084</v>
      </c>
      <c r="D403">
        <v>5</v>
      </c>
      <c r="E403">
        <v>26</v>
      </c>
      <c r="F403" s="41" t="s">
        <v>600</v>
      </c>
    </row>
    <row r="404" spans="1:6">
      <c r="A404" s="8">
        <v>431910</v>
      </c>
      <c r="B404" t="s">
        <v>601</v>
      </c>
      <c r="C404">
        <v>5481</v>
      </c>
      <c r="D404">
        <v>17</v>
      </c>
      <c r="E404">
        <v>13</v>
      </c>
      <c r="F404" s="41">
        <v>1</v>
      </c>
    </row>
    <row r="405" spans="1:6">
      <c r="A405" s="8">
        <v>431912</v>
      </c>
      <c r="B405" t="s">
        <v>602</v>
      </c>
      <c r="C405">
        <v>2822</v>
      </c>
      <c r="D405">
        <v>4</v>
      </c>
      <c r="E405">
        <v>1</v>
      </c>
      <c r="F405" s="41">
        <v>0</v>
      </c>
    </row>
    <row r="406" spans="1:6">
      <c r="A406" s="8">
        <v>431915</v>
      </c>
      <c r="B406" t="s">
        <v>603</v>
      </c>
      <c r="C406">
        <v>7056</v>
      </c>
      <c r="D406">
        <v>12</v>
      </c>
      <c r="E406">
        <v>11</v>
      </c>
      <c r="F406" s="41" t="s">
        <v>604</v>
      </c>
    </row>
    <row r="407" spans="1:6">
      <c r="A407" s="8">
        <v>431920</v>
      </c>
      <c r="B407" t="s">
        <v>605</v>
      </c>
      <c r="C407">
        <v>5118</v>
      </c>
      <c r="D407">
        <v>12</v>
      </c>
      <c r="E407">
        <v>11</v>
      </c>
      <c r="F407" s="41">
        <v>1</v>
      </c>
    </row>
    <row r="408" spans="1:6">
      <c r="A408" s="8">
        <v>431930</v>
      </c>
      <c r="B408" t="s">
        <v>606</v>
      </c>
      <c r="C408">
        <v>5846</v>
      </c>
      <c r="D408">
        <v>14</v>
      </c>
      <c r="E408">
        <v>14</v>
      </c>
      <c r="F408" s="41">
        <v>1</v>
      </c>
    </row>
    <row r="409" spans="1:6">
      <c r="A409" s="8">
        <v>431935</v>
      </c>
      <c r="B409" t="s">
        <v>607</v>
      </c>
      <c r="C409">
        <v>3548</v>
      </c>
      <c r="D409">
        <v>1</v>
      </c>
      <c r="E409">
        <v>8</v>
      </c>
      <c r="F409" s="41">
        <v>1</v>
      </c>
    </row>
    <row r="410" spans="1:6">
      <c r="A410" s="8">
        <v>431936</v>
      </c>
      <c r="B410" t="s">
        <v>608</v>
      </c>
      <c r="C410">
        <v>1757</v>
      </c>
      <c r="D410">
        <v>15</v>
      </c>
      <c r="E410">
        <v>20</v>
      </c>
      <c r="F410" s="41">
        <v>1</v>
      </c>
    </row>
    <row r="411" spans="1:6">
      <c r="A411" s="8">
        <v>431937</v>
      </c>
      <c r="B411" t="s">
        <v>609</v>
      </c>
      <c r="C411">
        <v>3070</v>
      </c>
      <c r="D411">
        <v>12</v>
      </c>
      <c r="E411">
        <v>11</v>
      </c>
      <c r="F411" s="41">
        <v>1</v>
      </c>
    </row>
    <row r="412" spans="1:6">
      <c r="A412" s="8">
        <v>431940</v>
      </c>
      <c r="B412" t="s">
        <v>610</v>
      </c>
      <c r="C412">
        <v>15577</v>
      </c>
      <c r="D412">
        <v>4</v>
      </c>
      <c r="E412">
        <v>1</v>
      </c>
      <c r="F412" s="41">
        <v>1</v>
      </c>
    </row>
    <row r="413" spans="1:6">
      <c r="A413" s="8">
        <v>431950</v>
      </c>
      <c r="B413" t="s">
        <v>611</v>
      </c>
      <c r="C413">
        <v>24428</v>
      </c>
      <c r="D413">
        <v>1</v>
      </c>
      <c r="E413">
        <v>8</v>
      </c>
      <c r="F413" s="41" t="s">
        <v>612</v>
      </c>
    </row>
    <row r="414" spans="1:6">
      <c r="A414" s="8">
        <v>431960</v>
      </c>
      <c r="B414" t="s">
        <v>613</v>
      </c>
      <c r="C414">
        <v>21219</v>
      </c>
      <c r="D414">
        <v>4</v>
      </c>
      <c r="E414">
        <v>1</v>
      </c>
      <c r="F414" s="41">
        <v>1</v>
      </c>
    </row>
    <row r="415" spans="1:6">
      <c r="A415" s="8">
        <v>431970</v>
      </c>
      <c r="B415" t="s">
        <v>614</v>
      </c>
      <c r="C415">
        <v>3264</v>
      </c>
      <c r="D415">
        <v>11</v>
      </c>
      <c r="E415">
        <v>16</v>
      </c>
      <c r="F415" s="41">
        <v>1</v>
      </c>
    </row>
    <row r="416" spans="1:6">
      <c r="A416" s="8">
        <v>431971</v>
      </c>
      <c r="B416" t="s">
        <v>615</v>
      </c>
      <c r="C416">
        <v>2207</v>
      </c>
      <c r="D416">
        <v>16</v>
      </c>
      <c r="E416">
        <v>29</v>
      </c>
      <c r="F416" s="41">
        <v>1</v>
      </c>
    </row>
    <row r="417" spans="1:6">
      <c r="A417" s="8">
        <v>431973</v>
      </c>
      <c r="B417" t="s">
        <v>616</v>
      </c>
      <c r="C417">
        <v>2543</v>
      </c>
      <c r="D417">
        <v>17</v>
      </c>
      <c r="E417">
        <v>13</v>
      </c>
      <c r="F417" s="41" t="s">
        <v>617</v>
      </c>
    </row>
    <row r="418" spans="1:6">
      <c r="A418" s="8">
        <v>431975</v>
      </c>
      <c r="B418" t="s">
        <v>618</v>
      </c>
      <c r="C418">
        <v>2251</v>
      </c>
      <c r="D418">
        <v>5</v>
      </c>
      <c r="E418">
        <v>26</v>
      </c>
      <c r="F418" s="41">
        <v>1</v>
      </c>
    </row>
    <row r="419" spans="1:6">
      <c r="A419" s="8">
        <v>431980</v>
      </c>
      <c r="B419" t="s">
        <v>619</v>
      </c>
      <c r="C419">
        <v>8097</v>
      </c>
      <c r="D419">
        <v>4</v>
      </c>
      <c r="E419">
        <v>2</v>
      </c>
      <c r="F419" s="41">
        <v>1</v>
      </c>
    </row>
    <row r="420" spans="1:6">
      <c r="A420" s="8">
        <v>431990</v>
      </c>
      <c r="B420" t="s">
        <v>620</v>
      </c>
      <c r="C420">
        <v>75648</v>
      </c>
      <c r="D420">
        <v>1</v>
      </c>
      <c r="E420">
        <v>7</v>
      </c>
      <c r="F420" s="41">
        <v>1</v>
      </c>
    </row>
    <row r="421" spans="1:6">
      <c r="A421" s="8">
        <v>432000</v>
      </c>
      <c r="B421" t="s">
        <v>621</v>
      </c>
      <c r="C421">
        <v>132107</v>
      </c>
      <c r="D421">
        <v>1</v>
      </c>
      <c r="E421">
        <v>8</v>
      </c>
      <c r="F421" s="41" t="s">
        <v>622</v>
      </c>
    </row>
    <row r="422" spans="1:6">
      <c r="A422" s="8">
        <v>432010</v>
      </c>
      <c r="B422" t="s">
        <v>623</v>
      </c>
      <c r="C422">
        <v>22851</v>
      </c>
      <c r="D422">
        <v>15</v>
      </c>
      <c r="E422">
        <v>20</v>
      </c>
      <c r="F422" s="41" t="s">
        <v>624</v>
      </c>
    </row>
    <row r="423" spans="1:6">
      <c r="A423" s="8">
        <v>432020</v>
      </c>
      <c r="B423" t="s">
        <v>625</v>
      </c>
      <c r="C423">
        <v>11950</v>
      </c>
      <c r="D423">
        <v>2</v>
      </c>
      <c r="E423">
        <v>15</v>
      </c>
      <c r="F423" s="41">
        <v>1</v>
      </c>
    </row>
    <row r="424" spans="1:6">
      <c r="A424" s="8">
        <v>432023</v>
      </c>
      <c r="B424" t="s">
        <v>626</v>
      </c>
      <c r="C424">
        <v>2704</v>
      </c>
      <c r="D424">
        <v>17</v>
      </c>
      <c r="E424">
        <v>13</v>
      </c>
      <c r="F424" s="41">
        <v>1</v>
      </c>
    </row>
    <row r="425" spans="1:6">
      <c r="A425" s="8">
        <v>432026</v>
      </c>
      <c r="B425" t="s">
        <v>627</v>
      </c>
      <c r="C425">
        <v>6009</v>
      </c>
      <c r="D425">
        <v>8</v>
      </c>
      <c r="E425">
        <v>27</v>
      </c>
      <c r="F425" s="41" t="s">
        <v>628</v>
      </c>
    </row>
    <row r="426" spans="1:6">
      <c r="A426" s="8">
        <v>432030</v>
      </c>
      <c r="B426" t="s">
        <v>629</v>
      </c>
      <c r="C426">
        <v>5107</v>
      </c>
      <c r="D426">
        <v>9</v>
      </c>
      <c r="E426">
        <v>12</v>
      </c>
      <c r="F426" s="41">
        <v>1</v>
      </c>
    </row>
    <row r="427" spans="1:6">
      <c r="A427" s="8">
        <v>432032</v>
      </c>
      <c r="B427" t="s">
        <v>630</v>
      </c>
      <c r="C427">
        <v>2673</v>
      </c>
      <c r="D427">
        <v>14</v>
      </c>
      <c r="E427">
        <v>14</v>
      </c>
      <c r="F427" s="41">
        <v>1</v>
      </c>
    </row>
    <row r="428" spans="1:6">
      <c r="A428" s="8">
        <v>432035</v>
      </c>
      <c r="B428" t="s">
        <v>631</v>
      </c>
      <c r="C428">
        <v>5306</v>
      </c>
      <c r="D428">
        <v>1</v>
      </c>
      <c r="E428">
        <v>9</v>
      </c>
      <c r="F428" s="41" t="s">
        <v>403</v>
      </c>
    </row>
    <row r="429" spans="1:6">
      <c r="A429" s="8">
        <v>432040</v>
      </c>
      <c r="B429" t="s">
        <v>632</v>
      </c>
      <c r="C429">
        <v>16961</v>
      </c>
      <c r="D429">
        <v>6</v>
      </c>
      <c r="E429">
        <v>17</v>
      </c>
      <c r="F429" s="41">
        <v>1</v>
      </c>
    </row>
    <row r="430" spans="1:6">
      <c r="A430" s="8">
        <v>432045</v>
      </c>
      <c r="B430" t="s">
        <v>633</v>
      </c>
      <c r="C430">
        <v>1941</v>
      </c>
      <c r="D430">
        <v>16</v>
      </c>
      <c r="E430">
        <v>29</v>
      </c>
      <c r="F430" s="41">
        <v>1</v>
      </c>
    </row>
    <row r="431" spans="1:6">
      <c r="A431" s="8">
        <v>432050</v>
      </c>
      <c r="B431" t="s">
        <v>634</v>
      </c>
      <c r="C431">
        <v>5541</v>
      </c>
      <c r="D431">
        <v>6</v>
      </c>
      <c r="E431">
        <v>17</v>
      </c>
      <c r="F431" s="41">
        <v>1</v>
      </c>
    </row>
    <row r="432" spans="1:6">
      <c r="A432" s="8">
        <v>432055</v>
      </c>
      <c r="B432" t="s">
        <v>635</v>
      </c>
      <c r="C432">
        <v>5863</v>
      </c>
      <c r="D432">
        <v>1</v>
      </c>
      <c r="E432">
        <v>9</v>
      </c>
      <c r="F432" s="41" t="s">
        <v>636</v>
      </c>
    </row>
    <row r="433" spans="1:6">
      <c r="A433" s="8">
        <v>432057</v>
      </c>
      <c r="B433" t="s">
        <v>637</v>
      </c>
      <c r="C433">
        <v>1830</v>
      </c>
      <c r="D433">
        <v>12</v>
      </c>
      <c r="E433">
        <v>11</v>
      </c>
      <c r="F433" s="41">
        <v>1</v>
      </c>
    </row>
    <row r="434" spans="1:6">
      <c r="A434" s="8">
        <v>432060</v>
      </c>
      <c r="B434" t="s">
        <v>638</v>
      </c>
      <c r="C434">
        <v>3406</v>
      </c>
      <c r="D434">
        <v>11</v>
      </c>
      <c r="E434">
        <v>16</v>
      </c>
      <c r="F434" s="41">
        <v>1</v>
      </c>
    </row>
    <row r="435" spans="1:6">
      <c r="A435" s="8">
        <v>432065</v>
      </c>
      <c r="B435" t="s">
        <v>639</v>
      </c>
      <c r="C435">
        <v>2149</v>
      </c>
      <c r="D435">
        <v>4</v>
      </c>
      <c r="E435">
        <v>1</v>
      </c>
      <c r="F435" s="41">
        <v>1</v>
      </c>
    </row>
    <row r="436" spans="1:6">
      <c r="A436" s="8">
        <v>432067</v>
      </c>
      <c r="B436" t="s">
        <v>640</v>
      </c>
      <c r="C436">
        <v>8578</v>
      </c>
      <c r="D436">
        <v>13</v>
      </c>
      <c r="E436">
        <v>28</v>
      </c>
      <c r="F436" s="41" t="s">
        <v>641</v>
      </c>
    </row>
    <row r="437" spans="1:6">
      <c r="A437" s="8">
        <v>432070</v>
      </c>
      <c r="B437" t="s">
        <v>642</v>
      </c>
      <c r="C437">
        <v>14226</v>
      </c>
      <c r="D437">
        <v>8</v>
      </c>
      <c r="E437">
        <v>27</v>
      </c>
      <c r="F437" s="41" t="s">
        <v>643</v>
      </c>
    </row>
    <row r="438" spans="1:6">
      <c r="A438" s="8">
        <v>432080</v>
      </c>
      <c r="B438" t="s">
        <v>644</v>
      </c>
      <c r="C438">
        <v>29991</v>
      </c>
      <c r="D438">
        <v>6</v>
      </c>
      <c r="E438">
        <v>19</v>
      </c>
      <c r="F438" s="41" t="s">
        <v>645</v>
      </c>
    </row>
    <row r="439" spans="1:6">
      <c r="A439" s="8">
        <v>432085</v>
      </c>
      <c r="B439" t="s">
        <v>646</v>
      </c>
      <c r="C439">
        <v>4461</v>
      </c>
      <c r="D439">
        <v>1</v>
      </c>
      <c r="E439">
        <v>8</v>
      </c>
      <c r="F439" s="41">
        <v>1</v>
      </c>
    </row>
    <row r="440" spans="1:6">
      <c r="A440" s="8">
        <v>432090</v>
      </c>
      <c r="B440" t="s">
        <v>647</v>
      </c>
      <c r="C440">
        <v>24557</v>
      </c>
      <c r="D440">
        <v>6</v>
      </c>
      <c r="E440">
        <v>18</v>
      </c>
      <c r="F440" s="41" t="s">
        <v>648</v>
      </c>
    </row>
    <row r="441" spans="1:6">
      <c r="A441" s="8">
        <v>432100</v>
      </c>
      <c r="B441" t="s">
        <v>649</v>
      </c>
      <c r="C441">
        <v>10592</v>
      </c>
      <c r="D441">
        <v>6</v>
      </c>
      <c r="E441">
        <v>19</v>
      </c>
      <c r="F441" s="41">
        <v>1</v>
      </c>
    </row>
    <row r="442" spans="1:6">
      <c r="A442" s="8">
        <v>432110</v>
      </c>
      <c r="B442" t="s">
        <v>650</v>
      </c>
      <c r="C442">
        <v>14659</v>
      </c>
      <c r="D442">
        <v>1</v>
      </c>
      <c r="E442">
        <v>9</v>
      </c>
      <c r="F442" s="41">
        <v>0.88</v>
      </c>
    </row>
    <row r="443" spans="1:6">
      <c r="A443" s="8">
        <v>432120</v>
      </c>
      <c r="B443" t="s">
        <v>651</v>
      </c>
      <c r="C443">
        <v>53242</v>
      </c>
      <c r="D443">
        <v>1</v>
      </c>
      <c r="E443">
        <v>6</v>
      </c>
      <c r="F443" s="41" t="s">
        <v>652</v>
      </c>
    </row>
    <row r="444" spans="1:6">
      <c r="A444" s="8">
        <v>432130</v>
      </c>
      <c r="B444" t="s">
        <v>653</v>
      </c>
      <c r="C444">
        <v>25198</v>
      </c>
      <c r="D444">
        <v>16</v>
      </c>
      <c r="E444">
        <v>30</v>
      </c>
      <c r="F444" s="41" t="s">
        <v>654</v>
      </c>
    </row>
    <row r="445" spans="1:6">
      <c r="A445" s="8">
        <v>432132</v>
      </c>
      <c r="B445" t="s">
        <v>655</v>
      </c>
      <c r="C445">
        <v>3119</v>
      </c>
      <c r="D445">
        <v>2</v>
      </c>
      <c r="E445">
        <v>15</v>
      </c>
      <c r="F445" s="41">
        <v>1</v>
      </c>
    </row>
    <row r="446" spans="1:6">
      <c r="A446" s="8">
        <v>432135</v>
      </c>
      <c r="B446" t="s">
        <v>656</v>
      </c>
      <c r="C446">
        <v>5212</v>
      </c>
      <c r="D446">
        <v>18</v>
      </c>
      <c r="E446">
        <v>5</v>
      </c>
      <c r="F446" s="41" t="s">
        <v>657</v>
      </c>
    </row>
    <row r="447" spans="1:6">
      <c r="A447" s="8">
        <v>432140</v>
      </c>
      <c r="B447" t="s">
        <v>658</v>
      </c>
      <c r="C447">
        <v>14497</v>
      </c>
      <c r="D447">
        <v>2</v>
      </c>
      <c r="E447">
        <v>15</v>
      </c>
      <c r="F447" s="41">
        <v>1</v>
      </c>
    </row>
    <row r="448" spans="1:6">
      <c r="A448" s="8">
        <v>432143</v>
      </c>
      <c r="B448" t="s">
        <v>659</v>
      </c>
      <c r="C448">
        <v>10286</v>
      </c>
      <c r="D448">
        <v>18</v>
      </c>
      <c r="E448">
        <v>4</v>
      </c>
      <c r="F448" s="41" t="s">
        <v>660</v>
      </c>
    </row>
    <row r="449" spans="1:6">
      <c r="A449" s="8">
        <v>432145</v>
      </c>
      <c r="B449" t="s">
        <v>661</v>
      </c>
      <c r="C449">
        <v>32797</v>
      </c>
      <c r="D449">
        <v>16</v>
      </c>
      <c r="E449">
        <v>30</v>
      </c>
      <c r="F449" s="41" t="s">
        <v>662</v>
      </c>
    </row>
    <row r="450" spans="1:6">
      <c r="A450" s="8">
        <v>432146</v>
      </c>
      <c r="B450" t="s">
        <v>663</v>
      </c>
      <c r="C450">
        <v>3267</v>
      </c>
      <c r="D450">
        <v>6</v>
      </c>
      <c r="E450">
        <v>19</v>
      </c>
      <c r="F450" s="41">
        <v>1</v>
      </c>
    </row>
    <row r="451" spans="1:6">
      <c r="A451" s="8">
        <v>432147</v>
      </c>
      <c r="B451" t="s">
        <v>664</v>
      </c>
      <c r="C451">
        <v>5129</v>
      </c>
      <c r="D451">
        <v>2</v>
      </c>
      <c r="E451">
        <v>15</v>
      </c>
      <c r="F451" s="41" t="s">
        <v>665</v>
      </c>
    </row>
    <row r="452" spans="1:6">
      <c r="A452" s="8">
        <v>432149</v>
      </c>
      <c r="B452" t="s">
        <v>666</v>
      </c>
      <c r="C452">
        <v>2554</v>
      </c>
      <c r="D452">
        <v>4</v>
      </c>
      <c r="E452">
        <v>1</v>
      </c>
      <c r="F452" s="41">
        <v>1</v>
      </c>
    </row>
    <row r="453" spans="1:6">
      <c r="A453" s="8">
        <v>432150</v>
      </c>
      <c r="B453" t="s">
        <v>667</v>
      </c>
      <c r="C453">
        <v>41751</v>
      </c>
      <c r="D453">
        <v>18</v>
      </c>
      <c r="E453">
        <v>4</v>
      </c>
      <c r="F453" s="41" t="s">
        <v>668</v>
      </c>
    </row>
    <row r="454" spans="1:6">
      <c r="A454" s="8">
        <v>432160</v>
      </c>
      <c r="B454" t="s">
        <v>669</v>
      </c>
      <c r="C454">
        <v>54387</v>
      </c>
      <c r="D454">
        <v>18</v>
      </c>
      <c r="E454">
        <v>5</v>
      </c>
      <c r="F454" s="41" t="s">
        <v>670</v>
      </c>
    </row>
    <row r="455" spans="1:6">
      <c r="A455" s="8">
        <v>432162</v>
      </c>
      <c r="B455" t="s">
        <v>671</v>
      </c>
      <c r="C455">
        <v>2152</v>
      </c>
      <c r="D455">
        <v>16</v>
      </c>
      <c r="E455">
        <v>29</v>
      </c>
      <c r="F455" s="41">
        <v>1</v>
      </c>
    </row>
    <row r="456" spans="1:6">
      <c r="A456" s="8">
        <v>432163</v>
      </c>
      <c r="B456" t="s">
        <v>672</v>
      </c>
      <c r="C456">
        <v>2591</v>
      </c>
      <c r="D456">
        <v>11</v>
      </c>
      <c r="E456">
        <v>16</v>
      </c>
      <c r="F456" s="41">
        <v>1</v>
      </c>
    </row>
    <row r="457" spans="1:6">
      <c r="A457" s="8">
        <v>432166</v>
      </c>
      <c r="B457" t="s">
        <v>673</v>
      </c>
      <c r="C457">
        <v>10962</v>
      </c>
      <c r="D457">
        <v>18</v>
      </c>
      <c r="E457">
        <v>4</v>
      </c>
      <c r="F457" s="41">
        <v>1</v>
      </c>
    </row>
    <row r="458" spans="1:6">
      <c r="A458" s="8">
        <v>432170</v>
      </c>
      <c r="B458" t="s">
        <v>674</v>
      </c>
      <c r="C458">
        <v>24425</v>
      </c>
      <c r="D458">
        <v>1</v>
      </c>
      <c r="E458">
        <v>6</v>
      </c>
      <c r="F458" s="41" t="s">
        <v>675</v>
      </c>
    </row>
    <row r="459" spans="1:6">
      <c r="A459" s="8">
        <v>432180</v>
      </c>
      <c r="B459" t="s">
        <v>676</v>
      </c>
      <c r="C459">
        <v>24916</v>
      </c>
      <c r="D459">
        <v>14</v>
      </c>
      <c r="E459">
        <v>14</v>
      </c>
      <c r="F459" s="41">
        <v>1</v>
      </c>
    </row>
    <row r="460" spans="1:6">
      <c r="A460" s="8">
        <v>432183</v>
      </c>
      <c r="B460" t="s">
        <v>677</v>
      </c>
      <c r="C460">
        <v>2760</v>
      </c>
      <c r="D460">
        <v>18</v>
      </c>
      <c r="E460">
        <v>4</v>
      </c>
      <c r="F460" s="41">
        <v>1</v>
      </c>
    </row>
    <row r="461" spans="1:6">
      <c r="A461" s="8">
        <v>432185</v>
      </c>
      <c r="B461" t="s">
        <v>678</v>
      </c>
      <c r="C461">
        <v>4716</v>
      </c>
      <c r="D461">
        <v>15</v>
      </c>
      <c r="E461">
        <v>20</v>
      </c>
      <c r="F461" s="41">
        <v>1</v>
      </c>
    </row>
    <row r="462" spans="1:6">
      <c r="A462" s="8">
        <v>432190</v>
      </c>
      <c r="B462" t="s">
        <v>679</v>
      </c>
      <c r="C462">
        <v>25436</v>
      </c>
      <c r="D462">
        <v>2</v>
      </c>
      <c r="E462">
        <v>15</v>
      </c>
      <c r="F462" s="41">
        <v>1</v>
      </c>
    </row>
    <row r="463" spans="1:6">
      <c r="A463" s="8">
        <v>432195</v>
      </c>
      <c r="B463" t="s">
        <v>680</v>
      </c>
      <c r="C463">
        <v>7556</v>
      </c>
      <c r="D463">
        <v>15</v>
      </c>
      <c r="E463">
        <v>20</v>
      </c>
      <c r="F463" s="41">
        <v>1</v>
      </c>
    </row>
    <row r="464" spans="1:6">
      <c r="A464" s="8">
        <v>432200</v>
      </c>
      <c r="B464" t="s">
        <v>681</v>
      </c>
      <c r="C464">
        <v>27498</v>
      </c>
      <c r="D464">
        <v>1</v>
      </c>
      <c r="E464">
        <v>8</v>
      </c>
      <c r="F464" s="41">
        <v>1</v>
      </c>
    </row>
    <row r="465" spans="1:6">
      <c r="A465" s="8">
        <v>432210</v>
      </c>
      <c r="B465" t="s">
        <v>682</v>
      </c>
      <c r="C465">
        <v>5542</v>
      </c>
      <c r="D465">
        <v>14</v>
      </c>
      <c r="E465">
        <v>14</v>
      </c>
      <c r="F465" s="41">
        <v>1</v>
      </c>
    </row>
    <row r="466" spans="1:6">
      <c r="A466" s="8">
        <v>432215</v>
      </c>
      <c r="B466" t="s">
        <v>683</v>
      </c>
      <c r="C466">
        <v>3681</v>
      </c>
      <c r="D466">
        <v>6</v>
      </c>
      <c r="E466">
        <v>19</v>
      </c>
      <c r="F466" s="41" t="s">
        <v>684</v>
      </c>
    </row>
    <row r="467" spans="1:6">
      <c r="A467" s="8">
        <v>432218</v>
      </c>
      <c r="B467" t="s">
        <v>685</v>
      </c>
      <c r="C467">
        <v>1374</v>
      </c>
      <c r="D467">
        <v>6</v>
      </c>
      <c r="E467">
        <v>18</v>
      </c>
      <c r="F467" s="41">
        <v>1</v>
      </c>
    </row>
    <row r="468" spans="1:6">
      <c r="A468" s="8">
        <v>432220</v>
      </c>
      <c r="B468" t="s">
        <v>686</v>
      </c>
      <c r="C468">
        <v>20005</v>
      </c>
      <c r="D468">
        <v>4</v>
      </c>
      <c r="E468">
        <v>1</v>
      </c>
      <c r="F468" s="41" t="s">
        <v>687</v>
      </c>
    </row>
    <row r="469" spans="1:6">
      <c r="A469" s="8">
        <v>432225</v>
      </c>
      <c r="B469" t="s">
        <v>688</v>
      </c>
      <c r="C469">
        <v>5029</v>
      </c>
      <c r="D469">
        <v>1</v>
      </c>
      <c r="E469">
        <v>8</v>
      </c>
      <c r="F469" s="41">
        <v>1</v>
      </c>
    </row>
    <row r="470" spans="1:6">
      <c r="A470" s="8">
        <v>432230</v>
      </c>
      <c r="B470" t="s">
        <v>689</v>
      </c>
      <c r="C470">
        <v>8363</v>
      </c>
      <c r="D470">
        <v>14</v>
      </c>
      <c r="E470">
        <v>14</v>
      </c>
      <c r="F470" s="41">
        <v>1</v>
      </c>
    </row>
    <row r="471" spans="1:6">
      <c r="A471" s="8">
        <v>432232</v>
      </c>
      <c r="B471" t="s">
        <v>690</v>
      </c>
      <c r="C471">
        <v>3419</v>
      </c>
      <c r="D471">
        <v>3</v>
      </c>
      <c r="E471">
        <v>21</v>
      </c>
      <c r="F471" s="41">
        <v>1</v>
      </c>
    </row>
    <row r="472" spans="1:6">
      <c r="A472" s="8">
        <v>432234</v>
      </c>
      <c r="B472" t="s">
        <v>691</v>
      </c>
      <c r="C472">
        <v>1994</v>
      </c>
      <c r="D472">
        <v>12</v>
      </c>
      <c r="E472">
        <v>11</v>
      </c>
      <c r="F472" s="41">
        <v>1</v>
      </c>
    </row>
    <row r="473" spans="1:6">
      <c r="A473" s="8">
        <v>432235</v>
      </c>
      <c r="B473" t="s">
        <v>692</v>
      </c>
      <c r="C473">
        <v>1170</v>
      </c>
      <c r="D473">
        <v>5</v>
      </c>
      <c r="E473">
        <v>25</v>
      </c>
      <c r="F473" s="41">
        <v>1</v>
      </c>
    </row>
    <row r="474" spans="1:6">
      <c r="A474" s="8">
        <v>432237</v>
      </c>
      <c r="B474" t="s">
        <v>693</v>
      </c>
      <c r="C474">
        <v>1995</v>
      </c>
      <c r="D474">
        <v>4</v>
      </c>
      <c r="E474">
        <v>2</v>
      </c>
      <c r="F474" s="41" t="s">
        <v>694</v>
      </c>
    </row>
    <row r="475" spans="1:6">
      <c r="A475" s="8">
        <v>432240</v>
      </c>
      <c r="B475" t="s">
        <v>695</v>
      </c>
      <c r="C475">
        <v>117210</v>
      </c>
      <c r="D475">
        <v>10</v>
      </c>
      <c r="E475">
        <v>3</v>
      </c>
      <c r="F475" s="41" t="s">
        <v>696</v>
      </c>
    </row>
    <row r="476" spans="1:6">
      <c r="A476" s="8">
        <v>432250</v>
      </c>
      <c r="B476" t="s">
        <v>697</v>
      </c>
      <c r="C476">
        <v>64187</v>
      </c>
      <c r="D476">
        <v>5</v>
      </c>
      <c r="E476">
        <v>24</v>
      </c>
      <c r="F476" s="41" t="s">
        <v>698</v>
      </c>
    </row>
    <row r="477" spans="1:6">
      <c r="A477" s="8">
        <v>432253</v>
      </c>
      <c r="B477" t="s">
        <v>699</v>
      </c>
      <c r="C477">
        <v>9617</v>
      </c>
      <c r="D477">
        <v>13</v>
      </c>
      <c r="E477">
        <v>28</v>
      </c>
      <c r="F477" s="41" t="s">
        <v>700</v>
      </c>
    </row>
    <row r="478" spans="1:6">
      <c r="A478" s="8">
        <v>432254</v>
      </c>
      <c r="B478" t="s">
        <v>701</v>
      </c>
      <c r="C478">
        <v>6058</v>
      </c>
      <c r="D478">
        <v>5</v>
      </c>
      <c r="E478">
        <v>26</v>
      </c>
      <c r="F478" s="41">
        <v>1</v>
      </c>
    </row>
    <row r="479" spans="1:6">
      <c r="A479" s="8">
        <v>432252</v>
      </c>
      <c r="B479" t="s">
        <v>702</v>
      </c>
      <c r="C479">
        <v>3150</v>
      </c>
      <c r="D479">
        <v>13</v>
      </c>
      <c r="E479">
        <v>28</v>
      </c>
      <c r="F479" s="41">
        <v>1</v>
      </c>
    </row>
    <row r="480" spans="1:6">
      <c r="A480" s="8">
        <v>432255</v>
      </c>
      <c r="B480" t="s">
        <v>703</v>
      </c>
      <c r="C480">
        <v>2004</v>
      </c>
      <c r="D480">
        <v>6</v>
      </c>
      <c r="E480">
        <v>17</v>
      </c>
      <c r="F480" s="41">
        <v>1</v>
      </c>
    </row>
    <row r="481" spans="1:6">
      <c r="A481" s="8">
        <v>432260</v>
      </c>
      <c r="B481" t="s">
        <v>704</v>
      </c>
      <c r="C481">
        <v>68653</v>
      </c>
      <c r="D481">
        <v>13</v>
      </c>
      <c r="E481">
        <v>28</v>
      </c>
      <c r="F481" s="41" t="s">
        <v>705</v>
      </c>
    </row>
    <row r="482" spans="1:6">
      <c r="A482" s="8">
        <v>432270</v>
      </c>
      <c r="B482" t="s">
        <v>706</v>
      </c>
      <c r="C482">
        <v>26710</v>
      </c>
      <c r="D482">
        <v>13</v>
      </c>
      <c r="E482">
        <v>28</v>
      </c>
      <c r="F482" s="41" t="s">
        <v>707</v>
      </c>
    </row>
    <row r="483" spans="1:6">
      <c r="A483" s="8">
        <v>432280</v>
      </c>
      <c r="B483" t="s">
        <v>708</v>
      </c>
      <c r="C483">
        <v>24021</v>
      </c>
      <c r="D483">
        <v>5</v>
      </c>
      <c r="E483">
        <v>25</v>
      </c>
      <c r="F483" s="41" t="s">
        <v>709</v>
      </c>
    </row>
    <row r="484" spans="1:6">
      <c r="A484" s="8">
        <v>432285</v>
      </c>
      <c r="B484" t="s">
        <v>710</v>
      </c>
      <c r="C484">
        <v>1818</v>
      </c>
      <c r="D484">
        <v>16</v>
      </c>
      <c r="E484">
        <v>29</v>
      </c>
      <c r="F484" s="41">
        <v>1</v>
      </c>
    </row>
    <row r="485" spans="1:6">
      <c r="A485" s="8">
        <v>432290</v>
      </c>
      <c r="B485" t="s">
        <v>711</v>
      </c>
      <c r="C485">
        <v>4769</v>
      </c>
      <c r="D485">
        <v>11</v>
      </c>
      <c r="E485">
        <v>16</v>
      </c>
      <c r="F485" s="41">
        <v>1</v>
      </c>
    </row>
    <row r="486" spans="1:6">
      <c r="A486" s="8">
        <v>432300</v>
      </c>
      <c r="B486" t="s">
        <v>712</v>
      </c>
      <c r="C486">
        <v>224116</v>
      </c>
      <c r="D486">
        <v>1</v>
      </c>
      <c r="E486">
        <v>10</v>
      </c>
      <c r="F486" s="41" t="s">
        <v>713</v>
      </c>
    </row>
    <row r="487" spans="1:6">
      <c r="A487" s="8">
        <v>432310</v>
      </c>
      <c r="B487" t="s">
        <v>714</v>
      </c>
      <c r="C487">
        <v>4665</v>
      </c>
      <c r="D487">
        <v>2</v>
      </c>
      <c r="E487">
        <v>15</v>
      </c>
      <c r="F487" s="41">
        <v>1</v>
      </c>
    </row>
    <row r="488" spans="1:6">
      <c r="A488" s="8">
        <v>432320</v>
      </c>
      <c r="B488" t="s">
        <v>715</v>
      </c>
      <c r="C488">
        <v>2780</v>
      </c>
      <c r="D488">
        <v>6</v>
      </c>
      <c r="E488">
        <v>17</v>
      </c>
      <c r="F488" s="41">
        <v>1</v>
      </c>
    </row>
    <row r="489" spans="1:6">
      <c r="A489" s="8">
        <v>432330</v>
      </c>
      <c r="B489" t="s">
        <v>716</v>
      </c>
      <c r="C489">
        <v>3646</v>
      </c>
      <c r="D489">
        <v>5</v>
      </c>
      <c r="E489">
        <v>25</v>
      </c>
      <c r="F489" s="41">
        <v>1</v>
      </c>
    </row>
    <row r="490" spans="1:6">
      <c r="A490" s="8">
        <v>432335</v>
      </c>
      <c r="B490" t="s">
        <v>717</v>
      </c>
      <c r="C490">
        <v>2079</v>
      </c>
      <c r="D490">
        <v>6</v>
      </c>
      <c r="E490">
        <v>18</v>
      </c>
      <c r="F490" s="41">
        <v>1</v>
      </c>
    </row>
    <row r="491" spans="1:6">
      <c r="A491" s="8">
        <v>432340</v>
      </c>
      <c r="B491" t="s">
        <v>718</v>
      </c>
      <c r="C491">
        <v>4413</v>
      </c>
      <c r="D491">
        <v>6</v>
      </c>
      <c r="E491">
        <v>17</v>
      </c>
      <c r="F491" s="41" t="s">
        <v>719</v>
      </c>
    </row>
    <row r="492" spans="1:6">
      <c r="A492" s="8">
        <v>432345</v>
      </c>
      <c r="B492" t="s">
        <v>720</v>
      </c>
      <c r="C492">
        <v>3863</v>
      </c>
      <c r="D492">
        <v>4</v>
      </c>
      <c r="E492">
        <v>1</v>
      </c>
      <c r="F492" s="41">
        <v>1</v>
      </c>
    </row>
    <row r="493" spans="1:6">
      <c r="A493" s="8">
        <v>432350</v>
      </c>
      <c r="B493" t="s">
        <v>721</v>
      </c>
      <c r="C493">
        <v>2660</v>
      </c>
      <c r="D493">
        <v>2</v>
      </c>
      <c r="E493">
        <v>15</v>
      </c>
      <c r="F493" s="41">
        <v>1</v>
      </c>
    </row>
    <row r="494" spans="1:6">
      <c r="A494" s="8">
        <v>432360</v>
      </c>
      <c r="B494" t="s">
        <v>722</v>
      </c>
      <c r="C494">
        <v>1590</v>
      </c>
      <c r="D494">
        <v>5</v>
      </c>
      <c r="E494">
        <v>25</v>
      </c>
      <c r="F494" s="41">
        <v>1</v>
      </c>
    </row>
    <row r="495" spans="1:6">
      <c r="A495" s="8">
        <v>432370</v>
      </c>
      <c r="B495" t="s">
        <v>723</v>
      </c>
      <c r="C495">
        <v>2783</v>
      </c>
      <c r="D495">
        <v>2</v>
      </c>
      <c r="E495">
        <v>15</v>
      </c>
      <c r="F495" s="41">
        <v>0</v>
      </c>
    </row>
    <row r="496" spans="1:6">
      <c r="A496" s="8">
        <v>432375</v>
      </c>
      <c r="B496" t="s">
        <v>724</v>
      </c>
      <c r="C496">
        <v>3260</v>
      </c>
      <c r="D496">
        <v>12</v>
      </c>
      <c r="E496">
        <v>11</v>
      </c>
      <c r="F496" s="41">
        <v>1</v>
      </c>
    </row>
    <row r="497" spans="1:6">
      <c r="A497" s="8">
        <v>432377</v>
      </c>
      <c r="B497" t="s">
        <v>725</v>
      </c>
      <c r="C497">
        <v>3098</v>
      </c>
      <c r="D497">
        <v>16</v>
      </c>
      <c r="E497">
        <v>30</v>
      </c>
      <c r="F497" s="41">
        <v>1</v>
      </c>
    </row>
    <row r="498" spans="1:6" ht="15.75" thickBot="1">
      <c r="A498" s="9">
        <v>432380</v>
      </c>
      <c r="B498" s="10" t="s">
        <v>726</v>
      </c>
      <c r="C498" s="10">
        <v>16463</v>
      </c>
      <c r="D498" s="10">
        <v>18</v>
      </c>
      <c r="E498" s="10">
        <v>4</v>
      </c>
      <c r="F498" s="41">
        <v>1</v>
      </c>
    </row>
  </sheetData>
  <sheetProtection algorithmName="SHA-512" hashValue="X4GWQviMhQQgpnhGdqQ3C5ooOUTzO7k5g/jyKYl1Ycx1jl8C/HTDHRCMFK5bbsWR3jkVth7b5N2LYQOvcGWbCQ==" saltValue="yEJ204FfVM348QHl8dFgUQ=="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sheetPr>
    <tabColor theme="3" tint="0.39997558519241921"/>
  </sheetPr>
  <dimension ref="A1:O500"/>
  <sheetViews>
    <sheetView workbookViewId="0">
      <pane ySplit="1" topLeftCell="A453" activePane="bottomLeft" state="frozen"/>
      <selection pane="bottomLeft" activeCell="J1" sqref="J1"/>
    </sheetView>
  </sheetViews>
  <sheetFormatPr defaultColWidth="9.85546875" defaultRowHeight="15"/>
  <sheetData>
    <row r="1" spans="1:15" s="6" customFormat="1" ht="300">
      <c r="A1" s="56" t="s">
        <v>51</v>
      </c>
      <c r="B1" s="56" t="s">
        <v>727</v>
      </c>
      <c r="C1" s="56" t="s">
        <v>728</v>
      </c>
      <c r="D1" s="7" t="s">
        <v>729</v>
      </c>
      <c r="E1" s="56" t="s">
        <v>730</v>
      </c>
      <c r="F1" s="56" t="s">
        <v>731</v>
      </c>
      <c r="G1" s="7" t="s">
        <v>732</v>
      </c>
      <c r="H1" s="7" t="s">
        <v>733</v>
      </c>
      <c r="I1" s="7" t="s">
        <v>734</v>
      </c>
      <c r="J1" s="7" t="s">
        <v>735</v>
      </c>
      <c r="K1" s="7" t="s">
        <v>736</v>
      </c>
      <c r="L1" s="7" t="s">
        <v>737</v>
      </c>
      <c r="M1" s="7" t="s">
        <v>738</v>
      </c>
      <c r="N1" s="7" t="s">
        <v>34</v>
      </c>
      <c r="O1" s="7" t="s">
        <v>739</v>
      </c>
    </row>
    <row r="2" spans="1:15" ht="17.25" customHeight="1">
      <c r="A2" t="s">
        <v>0</v>
      </c>
      <c r="B2" s="4">
        <v>18.18181818181818</v>
      </c>
      <c r="C2" s="1">
        <v>0</v>
      </c>
      <c r="D2" s="2">
        <v>1</v>
      </c>
      <c r="E2" s="4">
        <v>0</v>
      </c>
      <c r="F2" s="4">
        <v>0</v>
      </c>
      <c r="G2" s="5">
        <v>0</v>
      </c>
      <c r="H2" s="4">
        <v>0.29979466119096509</v>
      </c>
      <c r="I2" s="3">
        <v>1.2692307692307692</v>
      </c>
      <c r="J2" s="3">
        <v>0.08</v>
      </c>
      <c r="K2" s="3">
        <v>0</v>
      </c>
      <c r="L2" s="4">
        <v>0</v>
      </c>
      <c r="M2" s="3">
        <v>0.33183352080989875</v>
      </c>
      <c r="N2" s="3">
        <v>0.84905660377358494</v>
      </c>
      <c r="O2" s="3">
        <v>0.88421052631578945</v>
      </c>
    </row>
    <row r="3" spans="1:15">
      <c r="A3" t="s">
        <v>56</v>
      </c>
      <c r="B3" s="4">
        <v>19.230769230769234</v>
      </c>
      <c r="C3" s="1">
        <v>0</v>
      </c>
      <c r="D3" s="2">
        <v>1</v>
      </c>
      <c r="E3" s="4">
        <v>0</v>
      </c>
      <c r="F3" s="4">
        <v>0</v>
      </c>
      <c r="G3" s="5">
        <v>0</v>
      </c>
      <c r="H3" s="4">
        <v>0.51801801801801806</v>
      </c>
      <c r="I3" s="3">
        <v>1.4615384615384615</v>
      </c>
      <c r="J3" s="3">
        <v>0.12244897959183673</v>
      </c>
      <c r="K3" s="3">
        <v>0</v>
      </c>
      <c r="L3" s="4">
        <v>160.51364365971108</v>
      </c>
      <c r="M3" s="3">
        <v>0.41056910569105692</v>
      </c>
      <c r="N3" s="3">
        <v>0.86713286713286708</v>
      </c>
      <c r="O3" s="3">
        <v>0.58270676691729328</v>
      </c>
    </row>
    <row r="4" spans="1:15">
      <c r="A4" t="s">
        <v>57</v>
      </c>
      <c r="B4" s="4">
        <v>7.3529411764705879</v>
      </c>
      <c r="C4" s="1">
        <v>0</v>
      </c>
      <c r="D4" s="2">
        <v>1</v>
      </c>
      <c r="E4" s="4">
        <v>0</v>
      </c>
      <c r="F4" s="4">
        <v>0</v>
      </c>
      <c r="G4" s="5">
        <v>0</v>
      </c>
      <c r="H4" s="4">
        <v>0.33951497860199714</v>
      </c>
      <c r="I4" s="3">
        <v>0.89772727272727271</v>
      </c>
      <c r="J4" s="3">
        <v>5.4054054054054057E-2</v>
      </c>
      <c r="K4" s="3">
        <v>0</v>
      </c>
      <c r="L4" s="4">
        <v>159.0797846304454</v>
      </c>
      <c r="M4" s="3">
        <v>0</v>
      </c>
      <c r="N4" s="3">
        <v>0.78</v>
      </c>
      <c r="O4" s="3">
        <v>0.86393738711619505</v>
      </c>
    </row>
    <row r="5" spans="1:15">
      <c r="A5" t="s">
        <v>59</v>
      </c>
      <c r="B5" s="4">
        <v>0</v>
      </c>
      <c r="C5" s="1">
        <v>0</v>
      </c>
      <c r="D5" s="2">
        <v>1</v>
      </c>
      <c r="E5" s="4">
        <v>0</v>
      </c>
      <c r="F5" s="4">
        <v>14.386419220256078</v>
      </c>
      <c r="G5" s="5">
        <v>0</v>
      </c>
      <c r="H5" s="4">
        <v>0.35005117707267142</v>
      </c>
      <c r="I5" s="3">
        <v>0.78333333333333333</v>
      </c>
      <c r="J5" s="3">
        <v>6.8965517241379309E-2</v>
      </c>
      <c r="K5" s="3">
        <v>0</v>
      </c>
      <c r="L5" s="4">
        <v>417.20615738742629</v>
      </c>
      <c r="M5" s="3">
        <v>0.1750285062713797</v>
      </c>
      <c r="N5" s="3">
        <v>0.73095944609297725</v>
      </c>
      <c r="O5" s="3">
        <v>0.75255623721881393</v>
      </c>
    </row>
    <row r="6" spans="1:15">
      <c r="A6" t="s">
        <v>60</v>
      </c>
      <c r="B6" s="4">
        <v>0</v>
      </c>
      <c r="C6" s="1">
        <v>0</v>
      </c>
      <c r="D6" s="2">
        <v>0</v>
      </c>
      <c r="E6" s="4">
        <v>0</v>
      </c>
      <c r="F6" s="4">
        <v>0</v>
      </c>
      <c r="G6" s="5">
        <v>0</v>
      </c>
      <c r="H6" s="4">
        <v>0.41997961264016309</v>
      </c>
      <c r="I6" s="3">
        <v>1.0204081632653061</v>
      </c>
      <c r="J6" s="3">
        <v>1.7241379310344827E-2</v>
      </c>
      <c r="K6" s="3">
        <v>0</v>
      </c>
      <c r="L6" s="4">
        <v>315.23642732049035</v>
      </c>
      <c r="M6" s="3">
        <v>0.13259958071278827</v>
      </c>
      <c r="N6" s="3">
        <v>0.69501466275659829</v>
      </c>
      <c r="O6" s="3">
        <v>0.72790294627383012</v>
      </c>
    </row>
    <row r="7" spans="1:15">
      <c r="A7" t="s">
        <v>61</v>
      </c>
      <c r="B7" s="4">
        <v>12.062726176115802</v>
      </c>
      <c r="C7" s="1">
        <v>10</v>
      </c>
      <c r="D7" s="2">
        <v>1</v>
      </c>
      <c r="E7" s="4">
        <v>0</v>
      </c>
      <c r="F7" s="4">
        <v>5.5177741299159919</v>
      </c>
      <c r="G7" s="5">
        <v>0</v>
      </c>
      <c r="H7" s="4">
        <v>0.3322570565566087</v>
      </c>
      <c r="I7" s="3">
        <v>0.94020356234096691</v>
      </c>
      <c r="J7" s="3">
        <v>6.7114093959731544E-2</v>
      </c>
      <c r="K7" s="3">
        <v>0</v>
      </c>
      <c r="L7" s="4">
        <v>573.84850951126316</v>
      </c>
      <c r="M7" s="3">
        <v>2.2125253518529901E-2</v>
      </c>
      <c r="N7" s="3">
        <v>0.81622516556291391</v>
      </c>
      <c r="O7" s="3">
        <v>0.76497777777777776</v>
      </c>
    </row>
    <row r="8" spans="1:15">
      <c r="A8" t="s">
        <v>63</v>
      </c>
      <c r="B8" s="4">
        <v>0</v>
      </c>
      <c r="C8" s="1">
        <v>0</v>
      </c>
      <c r="D8" s="2">
        <v>0</v>
      </c>
      <c r="E8" s="4">
        <v>0</v>
      </c>
      <c r="F8" s="4">
        <v>0</v>
      </c>
      <c r="G8" s="5">
        <v>0</v>
      </c>
      <c r="H8" s="4">
        <v>0.43122676579925651</v>
      </c>
      <c r="I8" s="3">
        <v>1.2142857142857142</v>
      </c>
      <c r="J8" s="3">
        <v>0.17948717948717949</v>
      </c>
      <c r="K8" s="3">
        <v>0</v>
      </c>
      <c r="L8" s="4">
        <v>547.61180407666563</v>
      </c>
      <c r="M8" s="3">
        <v>0.50136239782016345</v>
      </c>
      <c r="N8" s="3">
        <v>0.71899224806201545</v>
      </c>
      <c r="O8" s="3">
        <v>0.94303797468354433</v>
      </c>
    </row>
    <row r="9" spans="1:15">
      <c r="A9" t="s">
        <v>64</v>
      </c>
      <c r="B9" s="4">
        <v>0</v>
      </c>
      <c r="C9" s="1">
        <v>0</v>
      </c>
      <c r="D9" s="2">
        <v>0</v>
      </c>
      <c r="E9" s="4">
        <v>0</v>
      </c>
      <c r="F9" s="4">
        <v>51.679586563307488</v>
      </c>
      <c r="G9" s="5">
        <v>0</v>
      </c>
      <c r="H9" s="4">
        <v>0.33451957295373663</v>
      </c>
      <c r="I9" s="3">
        <v>0.9375</v>
      </c>
      <c r="J9" s="3">
        <v>9.0909090909090912E-2</v>
      </c>
      <c r="K9" s="3">
        <v>0</v>
      </c>
      <c r="L9" s="4">
        <v>258.39793281653749</v>
      </c>
      <c r="M9" s="3">
        <v>0.66666666666666663</v>
      </c>
      <c r="N9" s="3">
        <v>0.76129032258064511</v>
      </c>
      <c r="O9" s="3">
        <v>0.93243243243243246</v>
      </c>
    </row>
    <row r="10" spans="1:15">
      <c r="A10" t="s">
        <v>65</v>
      </c>
      <c r="B10" s="4">
        <v>0</v>
      </c>
      <c r="C10" s="1">
        <v>0</v>
      </c>
      <c r="D10" s="2">
        <v>1</v>
      </c>
      <c r="E10" s="4">
        <v>0</v>
      </c>
      <c r="F10" s="4">
        <v>16.992353440951572</v>
      </c>
      <c r="G10" s="5">
        <v>0</v>
      </c>
      <c r="H10" s="4">
        <v>0.37414965986394561</v>
      </c>
      <c r="I10" s="3">
        <v>1</v>
      </c>
      <c r="J10" s="3">
        <v>1.7241379310344827E-2</v>
      </c>
      <c r="K10" s="3">
        <v>0</v>
      </c>
      <c r="L10" s="4">
        <v>509.77060322854715</v>
      </c>
      <c r="M10" s="3">
        <v>0.13040752351097179</v>
      </c>
      <c r="N10" s="3">
        <v>0.68584070796460173</v>
      </c>
      <c r="O10" s="3">
        <v>0.84790874524714832</v>
      </c>
    </row>
    <row r="11" spans="1:15">
      <c r="A11" t="s">
        <v>66</v>
      </c>
      <c r="B11" s="4">
        <v>0</v>
      </c>
      <c r="C11" s="1">
        <v>0</v>
      </c>
      <c r="D11" s="2">
        <v>0</v>
      </c>
      <c r="E11" s="4">
        <v>0</v>
      </c>
      <c r="F11" s="4">
        <v>0</v>
      </c>
      <c r="G11" s="5">
        <v>0</v>
      </c>
      <c r="H11" s="4">
        <v>5.1724137931034482E-2</v>
      </c>
      <c r="I11" s="3">
        <v>0.95</v>
      </c>
      <c r="J11" s="3">
        <v>0.125</v>
      </c>
      <c r="K11" s="3">
        <v>0</v>
      </c>
      <c r="L11" s="4">
        <v>251.57232704402514</v>
      </c>
      <c r="M11" s="3">
        <v>0.31880733944954126</v>
      </c>
      <c r="N11" s="3">
        <v>0.77083333333333337</v>
      </c>
      <c r="O11" s="3">
        <v>0.86399999999999999</v>
      </c>
    </row>
    <row r="12" spans="1:15">
      <c r="A12" t="s">
        <v>67</v>
      </c>
      <c r="B12" s="4">
        <v>52.631578947368418</v>
      </c>
      <c r="C12" s="1">
        <v>0</v>
      </c>
      <c r="D12" s="2">
        <v>0.66666666666666663</v>
      </c>
      <c r="E12" s="4">
        <v>0</v>
      </c>
      <c r="F12" s="4">
        <v>0</v>
      </c>
      <c r="G12" s="5">
        <v>0</v>
      </c>
      <c r="H12" s="4">
        <v>0.23589743589743589</v>
      </c>
      <c r="I12" s="3">
        <v>0.55555555555555558</v>
      </c>
      <c r="J12" s="3">
        <v>0.05</v>
      </c>
      <c r="K12" s="3">
        <v>0</v>
      </c>
      <c r="L12" s="4">
        <v>262.8984554715741</v>
      </c>
      <c r="M12" s="3">
        <v>0.47280966767371602</v>
      </c>
      <c r="N12" s="3">
        <v>0.80246913580246915</v>
      </c>
      <c r="O12" s="3">
        <v>1</v>
      </c>
    </row>
    <row r="13" spans="1:15">
      <c r="A13" t="s">
        <v>68</v>
      </c>
      <c r="B13" s="4">
        <v>9.3724531377343112</v>
      </c>
      <c r="C13" s="1">
        <v>91</v>
      </c>
      <c r="D13" s="2">
        <v>0.92571428571428571</v>
      </c>
      <c r="E13" s="4">
        <v>40.749796251018743</v>
      </c>
      <c r="F13" s="4">
        <v>19.778481012658226</v>
      </c>
      <c r="G13" s="5">
        <v>0</v>
      </c>
      <c r="H13" s="4">
        <v>0.31588415182586799</v>
      </c>
      <c r="I13" s="3">
        <v>0.80263668088406359</v>
      </c>
      <c r="J13" s="3">
        <v>0.10599284436493739</v>
      </c>
      <c r="K13" s="3">
        <v>0</v>
      </c>
      <c r="L13" s="4">
        <v>128.08921036769138</v>
      </c>
      <c r="M13" s="3">
        <v>1.0770505385252692E-2</v>
      </c>
      <c r="N13" s="3">
        <v>0.66958185296529105</v>
      </c>
      <c r="O13" s="3">
        <v>0.588986853914788</v>
      </c>
    </row>
    <row r="14" spans="1:15">
      <c r="A14" t="s">
        <v>70</v>
      </c>
      <c r="B14" s="4">
        <v>21.276595744680851</v>
      </c>
      <c r="C14" s="1">
        <v>0</v>
      </c>
      <c r="D14" s="2">
        <v>0</v>
      </c>
      <c r="E14" s="4">
        <v>0</v>
      </c>
      <c r="F14" s="4">
        <v>0</v>
      </c>
      <c r="G14" s="5">
        <v>0</v>
      </c>
      <c r="H14" s="4">
        <v>0.17341040462427745</v>
      </c>
      <c r="I14" s="3">
        <v>0.82</v>
      </c>
      <c r="J14" s="3">
        <v>3.8461538461538464E-2</v>
      </c>
      <c r="K14" s="3">
        <v>0</v>
      </c>
      <c r="L14" s="4">
        <v>84.080717488789247</v>
      </c>
      <c r="M14" s="3">
        <v>2.5929127052722557E-3</v>
      </c>
      <c r="N14" s="3">
        <v>0.70912951167728233</v>
      </c>
      <c r="O14" s="3">
        <v>0.87628865979381443</v>
      </c>
    </row>
    <row r="15" spans="1:15">
      <c r="A15" t="s">
        <v>72</v>
      </c>
      <c r="B15" s="4">
        <v>10.989010989010989</v>
      </c>
      <c r="C15" s="1">
        <v>0</v>
      </c>
      <c r="D15" s="2">
        <v>1</v>
      </c>
      <c r="E15" s="4">
        <v>0</v>
      </c>
      <c r="F15" s="4">
        <v>0</v>
      </c>
      <c r="G15" s="5">
        <v>0</v>
      </c>
      <c r="H15" s="4">
        <v>0.20745920745920746</v>
      </c>
      <c r="I15" s="3">
        <v>0.94</v>
      </c>
      <c r="J15" s="3">
        <v>0.14814814814814814</v>
      </c>
      <c r="K15" s="3">
        <v>0</v>
      </c>
      <c r="L15" s="4">
        <v>351.5413737155219</v>
      </c>
      <c r="M15" s="3">
        <v>0.2933634992458522</v>
      </c>
      <c r="N15" s="3">
        <v>0.63988603988603987</v>
      </c>
      <c r="O15" s="3">
        <v>0.89616463985032746</v>
      </c>
    </row>
    <row r="16" spans="1:15">
      <c r="A16" t="s">
        <v>73</v>
      </c>
      <c r="B16" s="4">
        <v>0</v>
      </c>
      <c r="C16" s="1">
        <v>0</v>
      </c>
      <c r="D16" s="2">
        <v>0</v>
      </c>
      <c r="E16" s="4">
        <v>0</v>
      </c>
      <c r="F16" s="4">
        <v>0</v>
      </c>
      <c r="G16" s="5">
        <v>0</v>
      </c>
      <c r="H16" s="4">
        <v>0.16326530612244897</v>
      </c>
      <c r="I16" s="3">
        <v>1.5555555555555556</v>
      </c>
      <c r="J16" s="3">
        <v>0.2</v>
      </c>
      <c r="K16" s="3">
        <v>0</v>
      </c>
      <c r="L16" s="4">
        <v>222.05773501110286</v>
      </c>
      <c r="M16" s="3">
        <v>0.14243323442136499</v>
      </c>
      <c r="N16" s="3">
        <v>0.72566371681415931</v>
      </c>
      <c r="O16" s="3">
        <v>0.9652173913043478</v>
      </c>
    </row>
    <row r="17" spans="1:15">
      <c r="A17" t="s">
        <v>74</v>
      </c>
      <c r="B17" s="4">
        <v>0</v>
      </c>
      <c r="C17" s="1">
        <v>0</v>
      </c>
      <c r="D17" s="2">
        <v>0</v>
      </c>
      <c r="E17" s="4">
        <v>0</v>
      </c>
      <c r="F17" s="4">
        <v>0</v>
      </c>
      <c r="G17" s="5">
        <v>0</v>
      </c>
      <c r="H17" s="4">
        <v>0.37542662116040953</v>
      </c>
      <c r="I17" s="3">
        <v>0.73770491803278693</v>
      </c>
      <c r="J17" s="3">
        <v>3.5087719298245612E-2</v>
      </c>
      <c r="K17" s="3">
        <v>0</v>
      </c>
      <c r="L17" s="4">
        <v>302.97929641474497</v>
      </c>
      <c r="M17" s="3">
        <v>0.17332549941245592</v>
      </c>
      <c r="N17" s="3">
        <v>0.66010928961748638</v>
      </c>
      <c r="O17" s="3">
        <v>0.96969696969696972</v>
      </c>
    </row>
    <row r="18" spans="1:15">
      <c r="A18" t="s">
        <v>75</v>
      </c>
      <c r="B18" s="4">
        <v>0</v>
      </c>
      <c r="C18" s="1">
        <v>0</v>
      </c>
      <c r="D18" s="2">
        <v>0.83333333333333337</v>
      </c>
      <c r="E18" s="4">
        <v>0</v>
      </c>
      <c r="F18" s="4">
        <v>7.6681236101525947</v>
      </c>
      <c r="G18" s="5">
        <v>0</v>
      </c>
      <c r="H18" s="4">
        <v>0.23706004140786749</v>
      </c>
      <c r="I18" s="3">
        <v>0.75471698113207553</v>
      </c>
      <c r="J18" s="3">
        <v>4.1666666666666664E-2</v>
      </c>
      <c r="K18" s="3">
        <v>0</v>
      </c>
      <c r="L18" s="4">
        <v>337.39743884671424</v>
      </c>
      <c r="M18" s="3">
        <v>0.14884437596302003</v>
      </c>
      <c r="N18" s="3">
        <v>0.7142857142857143</v>
      </c>
      <c r="O18" s="3">
        <v>0.84191176470588236</v>
      </c>
    </row>
    <row r="19" spans="1:15">
      <c r="A19" t="s">
        <v>76</v>
      </c>
      <c r="B19" s="4">
        <v>0</v>
      </c>
      <c r="C19" s="1">
        <v>0</v>
      </c>
      <c r="D19" s="2">
        <v>0.5</v>
      </c>
      <c r="E19" s="4">
        <v>0</v>
      </c>
      <c r="F19" s="4">
        <v>0</v>
      </c>
      <c r="G19" s="5">
        <v>0</v>
      </c>
      <c r="H19" s="4">
        <v>0.23134328358208955</v>
      </c>
      <c r="I19" s="3">
        <v>1</v>
      </c>
      <c r="J19" s="3">
        <v>0.13513513513513514</v>
      </c>
      <c r="K19" s="3">
        <v>0</v>
      </c>
      <c r="L19" s="4">
        <v>169.30022573363431</v>
      </c>
      <c r="M19" s="3">
        <v>4.8701298701298704E-2</v>
      </c>
      <c r="N19" s="3">
        <v>0.8</v>
      </c>
      <c r="O19" s="3">
        <v>0.61698440207972272</v>
      </c>
    </row>
    <row r="20" spans="1:15">
      <c r="A20" t="s">
        <v>78</v>
      </c>
      <c r="B20" s="4">
        <v>18.518518518518519</v>
      </c>
      <c r="C20" s="1">
        <v>0</v>
      </c>
      <c r="D20" s="2">
        <v>0</v>
      </c>
      <c r="E20" s="4">
        <v>0</v>
      </c>
      <c r="F20" s="4">
        <v>17.123287671232877</v>
      </c>
      <c r="G20" s="5">
        <v>0</v>
      </c>
      <c r="H20" s="4">
        <v>0.47108603667136811</v>
      </c>
      <c r="I20" s="3">
        <v>1.5365853658536586</v>
      </c>
      <c r="J20" s="3">
        <v>9.3023255813953487E-2</v>
      </c>
      <c r="K20" s="3">
        <v>0</v>
      </c>
      <c r="L20" s="4">
        <v>256.84931506849313</v>
      </c>
      <c r="M20" s="3">
        <v>0.29358830146231724</v>
      </c>
      <c r="N20" s="3">
        <v>0.76433121019108285</v>
      </c>
      <c r="O20" s="3">
        <v>0.69710144927536233</v>
      </c>
    </row>
    <row r="21" spans="1:15">
      <c r="A21" t="s">
        <v>79</v>
      </c>
      <c r="B21" s="4">
        <v>0</v>
      </c>
      <c r="C21" s="1">
        <v>3</v>
      </c>
      <c r="D21" s="2">
        <v>1</v>
      </c>
      <c r="E21" s="4">
        <v>0</v>
      </c>
      <c r="F21" s="4">
        <v>0</v>
      </c>
      <c r="G21" s="5">
        <v>0</v>
      </c>
      <c r="H21" s="4">
        <v>0.46074380165289258</v>
      </c>
      <c r="I21" s="3">
        <v>1.1458333333333333</v>
      </c>
      <c r="J21" s="3">
        <v>7.1428571428571425E-2</v>
      </c>
      <c r="K21" s="3">
        <v>0</v>
      </c>
      <c r="L21" s="4">
        <v>211.55410903173311</v>
      </c>
      <c r="M21" s="3">
        <v>0</v>
      </c>
      <c r="N21" s="3">
        <v>0.67307692307692313</v>
      </c>
      <c r="O21" s="3">
        <v>0.95302013422818788</v>
      </c>
    </row>
    <row r="22" spans="1:15">
      <c r="A22" t="s">
        <v>80</v>
      </c>
      <c r="B22" s="4">
        <v>6.8493150684931505</v>
      </c>
      <c r="C22" s="1">
        <v>1</v>
      </c>
      <c r="D22" s="2">
        <v>1</v>
      </c>
      <c r="E22" s="4">
        <v>0</v>
      </c>
      <c r="F22" s="4">
        <v>14.203872922683585</v>
      </c>
      <c r="G22" s="5">
        <v>0</v>
      </c>
      <c r="H22" s="4">
        <v>0.26164237468894419</v>
      </c>
      <c r="I22" s="3">
        <v>0.96969696969696972</v>
      </c>
      <c r="J22" s="3">
        <v>6.4638783269961975E-2</v>
      </c>
      <c r="K22" s="3">
        <v>0</v>
      </c>
      <c r="L22" s="4">
        <v>748.07064059466882</v>
      </c>
      <c r="M22" s="3">
        <v>0.16136261766024204</v>
      </c>
      <c r="N22" s="3">
        <v>0.6534757118927973</v>
      </c>
      <c r="O22" s="3">
        <v>0.7029478458049887</v>
      </c>
    </row>
    <row r="23" spans="1:15">
      <c r="A23" t="s">
        <v>81</v>
      </c>
      <c r="B23" s="4">
        <v>35.714285714285715</v>
      </c>
      <c r="C23" s="1">
        <v>0</v>
      </c>
      <c r="D23" s="2">
        <v>0</v>
      </c>
      <c r="E23" s="4">
        <v>0</v>
      </c>
      <c r="F23" s="4">
        <v>0</v>
      </c>
      <c r="G23" s="5">
        <v>0</v>
      </c>
      <c r="H23" s="4">
        <v>0.25080385852090031</v>
      </c>
      <c r="I23" s="3">
        <v>1.7142857142857142</v>
      </c>
      <c r="J23" s="3">
        <v>3.8461538461538464E-2</v>
      </c>
      <c r="K23" s="3">
        <v>0</v>
      </c>
      <c r="L23" s="4">
        <v>33.715441672285905</v>
      </c>
      <c r="M23" s="3">
        <v>0</v>
      </c>
      <c r="N23" s="3">
        <v>0.69565217391304346</v>
      </c>
      <c r="O23" s="3">
        <v>0.85135135135135132</v>
      </c>
    </row>
    <row r="24" spans="1:15">
      <c r="A24" t="s">
        <v>82</v>
      </c>
      <c r="B24" s="4">
        <v>8.3333333333333339</v>
      </c>
      <c r="C24" s="1">
        <v>6</v>
      </c>
      <c r="D24" s="2">
        <v>0.8</v>
      </c>
      <c r="E24" s="4">
        <v>0</v>
      </c>
      <c r="F24" s="4">
        <v>9.5392540303348277</v>
      </c>
      <c r="G24" s="5">
        <v>0</v>
      </c>
      <c r="H24" s="4">
        <v>0.26081582200247216</v>
      </c>
      <c r="I24" s="3">
        <v>0.81203007518796988</v>
      </c>
      <c r="J24" s="3">
        <v>0.11382113821138211</v>
      </c>
      <c r="K24" s="3">
        <v>0</v>
      </c>
      <c r="L24" s="4">
        <v>219.40284269770103</v>
      </c>
      <c r="M24" s="3">
        <v>0.26840670042851578</v>
      </c>
      <c r="N24" s="3">
        <v>0.72491544532130781</v>
      </c>
      <c r="O24" s="3">
        <v>0.65020161290322576</v>
      </c>
    </row>
    <row r="25" spans="1:15">
      <c r="A25" t="s">
        <v>83</v>
      </c>
      <c r="B25" s="4">
        <v>7.6923076923076925</v>
      </c>
      <c r="C25" s="1">
        <v>2</v>
      </c>
      <c r="D25" s="2">
        <v>1</v>
      </c>
      <c r="E25" s="4">
        <v>0</v>
      </c>
      <c r="F25" s="4">
        <v>0</v>
      </c>
      <c r="G25" s="5">
        <v>0</v>
      </c>
      <c r="H25" s="4">
        <v>0.54349206349206347</v>
      </c>
      <c r="I25" s="3">
        <v>0.89430894308943087</v>
      </c>
      <c r="J25" s="3">
        <v>5.1470588235294115E-2</v>
      </c>
      <c r="K25" s="3">
        <v>0</v>
      </c>
      <c r="L25" s="4">
        <v>564.9717514124294</v>
      </c>
      <c r="M25" s="3">
        <v>0.10509426393902928</v>
      </c>
      <c r="N25" s="3">
        <v>0.63559915907498243</v>
      </c>
      <c r="O25" s="3">
        <v>0.95131450827653363</v>
      </c>
    </row>
    <row r="26" spans="1:15">
      <c r="A26" t="s">
        <v>85</v>
      </c>
      <c r="B26" s="4">
        <v>13.513513513513514</v>
      </c>
      <c r="C26" s="1">
        <v>0</v>
      </c>
      <c r="D26" s="2">
        <v>0.30769230769230771</v>
      </c>
      <c r="E26" s="4">
        <v>0</v>
      </c>
      <c r="F26" s="4">
        <v>7.0417576227026268</v>
      </c>
      <c r="G26" s="5">
        <v>0</v>
      </c>
      <c r="H26" s="4">
        <v>0.1211092246745897</v>
      </c>
      <c r="I26" s="3">
        <v>0.82608695652173914</v>
      </c>
      <c r="J26" s="3">
        <v>0.13385826771653545</v>
      </c>
      <c r="K26" s="3">
        <v>0</v>
      </c>
      <c r="L26" s="4">
        <v>211.25272868107882</v>
      </c>
      <c r="M26" s="3">
        <v>6.702127659574468E-2</v>
      </c>
      <c r="N26" s="3">
        <v>0.74222222222222223</v>
      </c>
      <c r="O26" s="3">
        <v>0.84453565931246788</v>
      </c>
    </row>
    <row r="27" spans="1:15">
      <c r="A27" t="s">
        <v>87</v>
      </c>
      <c r="B27" s="4">
        <v>17.441860465116278</v>
      </c>
      <c r="C27" s="1">
        <v>3</v>
      </c>
      <c r="D27" s="2">
        <v>1</v>
      </c>
      <c r="E27" s="4">
        <v>0</v>
      </c>
      <c r="F27" s="4">
        <v>5.499037668408028</v>
      </c>
      <c r="G27" s="5">
        <v>0</v>
      </c>
      <c r="H27" s="4">
        <v>0.19527418635755683</v>
      </c>
      <c r="I27" s="3">
        <v>0.86227544910179643</v>
      </c>
      <c r="J27" s="3">
        <v>0.11442786069651742</v>
      </c>
      <c r="K27" s="3">
        <v>0</v>
      </c>
      <c r="L27" s="4">
        <v>560.90184217761885</v>
      </c>
      <c r="M27" s="3">
        <v>2.0607661822985467E-2</v>
      </c>
      <c r="N27" s="3">
        <v>0.80689655172413788</v>
      </c>
      <c r="O27" s="3">
        <v>0.50659050966608088</v>
      </c>
    </row>
    <row r="28" spans="1:15">
      <c r="A28" t="s">
        <v>89</v>
      </c>
      <c r="B28" s="4">
        <v>15.384615384615385</v>
      </c>
      <c r="C28" s="1">
        <v>0</v>
      </c>
      <c r="D28" s="2">
        <v>0.66666666666666663</v>
      </c>
      <c r="E28" s="4">
        <v>0</v>
      </c>
      <c r="F28" s="4">
        <v>9.5950873152945686</v>
      </c>
      <c r="G28" s="5">
        <v>0</v>
      </c>
      <c r="H28" s="4">
        <v>0.17189835575485798</v>
      </c>
      <c r="I28" s="3">
        <v>1.0465116279069768</v>
      </c>
      <c r="J28" s="3">
        <v>9.0909090909090912E-2</v>
      </c>
      <c r="K28" s="3">
        <v>0</v>
      </c>
      <c r="L28" s="4">
        <v>268.66244482824794</v>
      </c>
      <c r="M28" s="3">
        <v>0.1213653603034134</v>
      </c>
      <c r="N28" s="3">
        <v>0.66633416458852868</v>
      </c>
      <c r="O28" s="3">
        <v>0.91983967935871747</v>
      </c>
    </row>
    <row r="29" spans="1:15">
      <c r="A29" t="s">
        <v>90</v>
      </c>
      <c r="B29" s="4">
        <v>28.571428571428569</v>
      </c>
      <c r="C29" s="1">
        <v>0</v>
      </c>
      <c r="D29" s="2">
        <v>0</v>
      </c>
      <c r="E29" s="4">
        <v>0</v>
      </c>
      <c r="F29" s="4">
        <v>0</v>
      </c>
      <c r="G29" s="5">
        <v>0</v>
      </c>
      <c r="H29" s="4">
        <v>0.34046692607003892</v>
      </c>
      <c r="I29" s="3">
        <v>0.4925373134328358</v>
      </c>
      <c r="J29" s="3">
        <v>8.3333333333333329E-2</v>
      </c>
      <c r="K29" s="3">
        <v>0</v>
      </c>
      <c r="L29" s="4">
        <v>1008.4033613445379</v>
      </c>
      <c r="M29" s="3">
        <v>5.0581689428426911E-4</v>
      </c>
      <c r="N29" s="3">
        <v>0.65714285714285714</v>
      </c>
      <c r="O29" s="3">
        <v>0.93715846994535523</v>
      </c>
    </row>
    <row r="30" spans="1:15">
      <c r="A30" t="s">
        <v>91</v>
      </c>
      <c r="B30" s="4">
        <v>0</v>
      </c>
      <c r="C30" s="1">
        <v>1</v>
      </c>
      <c r="D30" s="2">
        <v>1</v>
      </c>
      <c r="E30" s="4">
        <v>0</v>
      </c>
      <c r="F30" s="4">
        <v>0</v>
      </c>
      <c r="G30" s="5">
        <v>0</v>
      </c>
      <c r="H30" s="4">
        <v>0.64449064449064453</v>
      </c>
      <c r="I30" s="3">
        <v>1.4827586206896552</v>
      </c>
      <c r="J30" s="3">
        <v>3.0303030303030304E-2</v>
      </c>
      <c r="K30" s="3">
        <v>0</v>
      </c>
      <c r="L30" s="4">
        <v>398.06653397782196</v>
      </c>
      <c r="M30" s="3">
        <v>0.35736354273944387</v>
      </c>
      <c r="N30" s="3">
        <v>0.61577350859453994</v>
      </c>
      <c r="O30" s="3">
        <v>0.97590361445783136</v>
      </c>
    </row>
    <row r="31" spans="1:15">
      <c r="A31" t="s">
        <v>92</v>
      </c>
      <c r="B31" s="4">
        <v>8.4033613445378155</v>
      </c>
      <c r="C31" s="1">
        <v>2</v>
      </c>
      <c r="D31" s="2">
        <v>0.85106382978723405</v>
      </c>
      <c r="E31" s="4">
        <v>280.1120448179272</v>
      </c>
      <c r="F31" s="4">
        <v>4.1146167645945457</v>
      </c>
      <c r="G31" s="5">
        <v>0</v>
      </c>
      <c r="H31" s="4">
        <v>0.12742718446601942</v>
      </c>
      <c r="I31" s="3">
        <v>0.92952127659574468</v>
      </c>
      <c r="J31" s="3">
        <v>9.9248120300751877E-2</v>
      </c>
      <c r="K31" s="3">
        <v>0</v>
      </c>
      <c r="L31" s="4">
        <v>239.47069569940257</v>
      </c>
      <c r="M31" s="3">
        <v>1.7110835436540189E-3</v>
      </c>
      <c r="N31" s="3">
        <v>0.72945110058512119</v>
      </c>
      <c r="O31" s="3">
        <v>0.72865705491657218</v>
      </c>
    </row>
    <row r="32" spans="1:15">
      <c r="A32" t="s">
        <v>94</v>
      </c>
      <c r="B32" s="4">
        <v>0</v>
      </c>
      <c r="C32" s="1">
        <v>10</v>
      </c>
      <c r="D32" s="2">
        <v>0.91666666666666663</v>
      </c>
      <c r="E32" s="4">
        <v>769.23076923076928</v>
      </c>
      <c r="F32" s="4">
        <v>13.656538067599863</v>
      </c>
      <c r="G32" s="5">
        <v>0</v>
      </c>
      <c r="H32" s="4">
        <v>0.1671111111111111</v>
      </c>
      <c r="I32" s="3">
        <v>0.68322981366459623</v>
      </c>
      <c r="J32" s="3">
        <v>0.11188811188811189</v>
      </c>
      <c r="K32" s="3">
        <v>0</v>
      </c>
      <c r="L32" s="4">
        <v>218.50460908159781</v>
      </c>
      <c r="M32" s="3">
        <v>6.114199090449722E-2</v>
      </c>
      <c r="N32" s="3">
        <v>0.76521739130434785</v>
      </c>
      <c r="O32" s="3">
        <v>0.7395118230358505</v>
      </c>
    </row>
    <row r="33" spans="1:15">
      <c r="A33" t="s">
        <v>96</v>
      </c>
      <c r="B33" s="4">
        <v>0</v>
      </c>
      <c r="C33" s="1">
        <v>0</v>
      </c>
      <c r="D33" s="2">
        <v>0</v>
      </c>
      <c r="E33" s="4">
        <v>0</v>
      </c>
      <c r="F33" s="4">
        <v>0</v>
      </c>
      <c r="G33" s="5">
        <v>0</v>
      </c>
      <c r="H33" s="4">
        <v>0.27830832196452931</v>
      </c>
      <c r="I33" s="3">
        <v>2.8292682926829267</v>
      </c>
      <c r="J33" s="3">
        <v>6.5573770491803282E-2</v>
      </c>
      <c r="K33" s="3">
        <v>0</v>
      </c>
      <c r="L33" s="4">
        <v>128.36970474967907</v>
      </c>
      <c r="M33" s="3">
        <v>1.6524193548387096</v>
      </c>
      <c r="N33" s="3">
        <v>0.73875432525951557</v>
      </c>
      <c r="O33" s="3">
        <v>0.75</v>
      </c>
    </row>
    <row r="34" spans="1:15">
      <c r="A34" t="s">
        <v>97</v>
      </c>
      <c r="B34" s="4">
        <v>0</v>
      </c>
      <c r="C34" s="1">
        <v>2</v>
      </c>
      <c r="D34" s="2">
        <v>0</v>
      </c>
      <c r="E34" s="4">
        <v>0</v>
      </c>
      <c r="F34" s="4">
        <v>0</v>
      </c>
      <c r="G34" s="5">
        <v>0</v>
      </c>
      <c r="H34" s="4">
        <v>0.27978142076502732</v>
      </c>
      <c r="I34" s="3">
        <v>1.2698412698412698</v>
      </c>
      <c r="J34" s="3">
        <v>0.1111111111111111</v>
      </c>
      <c r="K34" s="3">
        <v>0</v>
      </c>
      <c r="L34" s="4">
        <v>362.75695284159616</v>
      </c>
      <c r="M34" s="3">
        <v>0.366025641025641</v>
      </c>
      <c r="N34" s="3">
        <v>0.59694526941026727</v>
      </c>
      <c r="O34" s="3">
        <v>0.94392523364485981</v>
      </c>
    </row>
    <row r="35" spans="1:15">
      <c r="A35" t="s">
        <v>98</v>
      </c>
      <c r="B35" s="4">
        <v>38.461538461538467</v>
      </c>
      <c r="C35" s="1">
        <v>0</v>
      </c>
      <c r="D35" s="2">
        <v>0</v>
      </c>
      <c r="E35" s="4">
        <v>0</v>
      </c>
      <c r="F35" s="4">
        <v>0</v>
      </c>
      <c r="G35" s="5">
        <v>0</v>
      </c>
      <c r="H35" s="4">
        <v>0.12841530054644809</v>
      </c>
      <c r="I35" s="3">
        <v>0.83333333333333337</v>
      </c>
      <c r="J35" s="3">
        <v>9.8039215686274508E-2</v>
      </c>
      <c r="K35" s="3">
        <v>0</v>
      </c>
      <c r="L35" s="4">
        <v>119.20529801324503</v>
      </c>
      <c r="M35" s="3">
        <v>9.0171325518485117E-4</v>
      </c>
      <c r="N35" s="3">
        <v>0.70560747663551404</v>
      </c>
      <c r="O35" s="3">
        <v>0.90551181102362199</v>
      </c>
    </row>
    <row r="36" spans="1:15">
      <c r="A36" t="s">
        <v>100</v>
      </c>
      <c r="B36" s="4">
        <v>0</v>
      </c>
      <c r="C36" s="1">
        <v>0</v>
      </c>
      <c r="D36" s="2">
        <v>0</v>
      </c>
      <c r="E36" s="4">
        <v>0</v>
      </c>
      <c r="F36" s="4">
        <v>0</v>
      </c>
      <c r="G36" s="5">
        <v>0</v>
      </c>
      <c r="H36" s="4">
        <v>0.28099173553719009</v>
      </c>
      <c r="I36" s="3">
        <v>0.88888888888888884</v>
      </c>
      <c r="J36" s="3">
        <v>5.4054054054054057E-2</v>
      </c>
      <c r="K36" s="3">
        <v>0</v>
      </c>
      <c r="L36" s="4">
        <v>642.98836497244338</v>
      </c>
      <c r="M36" s="3">
        <v>5.1369863013698627E-3</v>
      </c>
      <c r="N36" s="3">
        <v>0.66485310119695318</v>
      </c>
      <c r="O36" s="3">
        <v>0.76666666666666672</v>
      </c>
    </row>
    <row r="37" spans="1:15">
      <c r="A37" t="s">
        <v>101</v>
      </c>
      <c r="B37" s="4">
        <v>23.809523809523807</v>
      </c>
      <c r="C37" s="1">
        <v>0</v>
      </c>
      <c r="D37" s="2">
        <v>0</v>
      </c>
      <c r="E37" s="4">
        <v>0</v>
      </c>
      <c r="F37" s="4">
        <v>0</v>
      </c>
      <c r="G37" s="5">
        <v>0</v>
      </c>
      <c r="H37" s="4">
        <v>0.27951807228915665</v>
      </c>
      <c r="I37" s="3">
        <v>1.2571428571428571</v>
      </c>
      <c r="J37" s="3">
        <v>0.19047619047619047</v>
      </c>
      <c r="K37" s="3">
        <v>0</v>
      </c>
      <c r="L37" s="4">
        <v>283.15243039169422</v>
      </c>
      <c r="M37" s="3">
        <v>8.9955022488755615E-3</v>
      </c>
      <c r="N37" s="3">
        <v>0.77711738484398218</v>
      </c>
      <c r="O37" s="3">
        <v>0.86402266288951846</v>
      </c>
    </row>
    <row r="38" spans="1:15">
      <c r="A38" t="s">
        <v>103</v>
      </c>
      <c r="B38" s="4">
        <v>0</v>
      </c>
      <c r="C38" s="1">
        <v>6</v>
      </c>
      <c r="D38" s="2">
        <v>0</v>
      </c>
      <c r="E38" s="4">
        <v>0</v>
      </c>
      <c r="F38" s="4">
        <v>7.3432222059039498</v>
      </c>
      <c r="G38" s="5">
        <v>0</v>
      </c>
      <c r="H38" s="4">
        <v>9.4272076372315036E-2</v>
      </c>
      <c r="I38" s="3">
        <v>1.0551181102362204</v>
      </c>
      <c r="J38" s="3">
        <v>0.15267175572519084</v>
      </c>
      <c r="K38" s="3">
        <v>0</v>
      </c>
      <c r="L38" s="4">
        <v>132.17799970627112</v>
      </c>
      <c r="M38" s="3">
        <v>0.30610769786772679</v>
      </c>
      <c r="N38" s="3">
        <v>0.75283797729618163</v>
      </c>
      <c r="O38" s="3">
        <v>0.73170731707317072</v>
      </c>
    </row>
    <row r="39" spans="1:15">
      <c r="A39" t="s">
        <v>105</v>
      </c>
      <c r="B39" s="4">
        <v>0</v>
      </c>
      <c r="C39" s="1">
        <v>1</v>
      </c>
      <c r="D39" s="2">
        <v>0</v>
      </c>
      <c r="E39" s="4">
        <v>0</v>
      </c>
      <c r="F39" s="4">
        <v>0</v>
      </c>
      <c r="G39" s="5">
        <v>0</v>
      </c>
      <c r="H39" s="4">
        <v>0.4302788844621514</v>
      </c>
      <c r="I39" s="3">
        <v>1</v>
      </c>
      <c r="J39" s="3">
        <v>0.14285714285714285</v>
      </c>
      <c r="K39" s="3">
        <v>0</v>
      </c>
      <c r="L39" s="4">
        <v>185.0709438618137</v>
      </c>
      <c r="M39" s="3">
        <v>0.34291187739463602</v>
      </c>
      <c r="N39" s="3">
        <v>0.82758620689655171</v>
      </c>
      <c r="O39" s="3">
        <v>0.96551724137931039</v>
      </c>
    </row>
    <row r="40" spans="1:15">
      <c r="A40" t="s">
        <v>106</v>
      </c>
      <c r="B40" s="4">
        <v>37.037037037037038</v>
      </c>
      <c r="C40" s="1">
        <v>0</v>
      </c>
      <c r="D40" s="2">
        <v>0</v>
      </c>
      <c r="E40" s="4">
        <v>0</v>
      </c>
      <c r="F40" s="4">
        <v>0</v>
      </c>
      <c r="G40" s="5">
        <v>0</v>
      </c>
      <c r="H40" s="4">
        <v>0.43137254901960786</v>
      </c>
      <c r="I40" s="3">
        <v>1.1000000000000001</v>
      </c>
      <c r="J40" s="3">
        <v>7.1428571428571425E-2</v>
      </c>
      <c r="K40" s="3">
        <v>0</v>
      </c>
      <c r="L40" s="4">
        <v>312.13421771361686</v>
      </c>
      <c r="M40" s="3">
        <v>0.63218390804597702</v>
      </c>
      <c r="N40" s="3">
        <v>0.7223042836041359</v>
      </c>
      <c r="O40" s="3">
        <v>0.97959183673469385</v>
      </c>
    </row>
    <row r="41" spans="1:15">
      <c r="A41" t="s">
        <v>107</v>
      </c>
      <c r="B41" s="4">
        <v>0</v>
      </c>
      <c r="C41" s="1">
        <v>0</v>
      </c>
      <c r="D41" s="2">
        <v>0</v>
      </c>
      <c r="E41" s="4">
        <v>0</v>
      </c>
      <c r="F41" s="4">
        <v>0</v>
      </c>
      <c r="G41" s="5">
        <v>0</v>
      </c>
      <c r="H41" s="4">
        <v>0.7142857142857143</v>
      </c>
      <c r="I41" s="3">
        <v>1.6842105263157894</v>
      </c>
      <c r="J41" s="3">
        <v>7.8947368421052627E-2</v>
      </c>
      <c r="K41" s="3">
        <v>0</v>
      </c>
      <c r="L41" s="4">
        <v>248.23372159633377</v>
      </c>
      <c r="M41" s="3">
        <v>1.3634840871021776</v>
      </c>
      <c r="N41" s="3">
        <v>0.74572317262830479</v>
      </c>
      <c r="O41" s="3">
        <v>0.89417989417989419</v>
      </c>
    </row>
    <row r="42" spans="1:15">
      <c r="A42" t="s">
        <v>109</v>
      </c>
      <c r="B42" s="4">
        <v>8.8495575221238933</v>
      </c>
      <c r="C42" s="1">
        <v>0</v>
      </c>
      <c r="D42" s="2">
        <v>1</v>
      </c>
      <c r="E42" s="4">
        <v>0</v>
      </c>
      <c r="F42" s="4">
        <v>0</v>
      </c>
      <c r="G42" s="5">
        <v>0</v>
      </c>
      <c r="H42" s="4">
        <v>0.16464891041162227</v>
      </c>
      <c r="I42" s="3">
        <v>0.84</v>
      </c>
      <c r="J42" s="3">
        <v>0.23170731707317074</v>
      </c>
      <c r="K42" s="3">
        <v>0</v>
      </c>
      <c r="L42" s="4">
        <v>411.92800214918952</v>
      </c>
      <c r="M42" s="3">
        <v>0.10451306413301663</v>
      </c>
      <c r="N42" s="3">
        <v>0.7614840989399293</v>
      </c>
      <c r="O42" s="3">
        <v>0.92492781520692979</v>
      </c>
    </row>
    <row r="43" spans="1:15">
      <c r="A43" t="s">
        <v>111</v>
      </c>
      <c r="B43" s="4">
        <v>29.411764705882351</v>
      </c>
      <c r="C43" s="1">
        <v>0</v>
      </c>
      <c r="D43" s="2">
        <v>0.5</v>
      </c>
      <c r="E43" s="4">
        <v>0</v>
      </c>
      <c r="F43" s="4">
        <v>0</v>
      </c>
      <c r="G43" s="5">
        <v>0</v>
      </c>
      <c r="H43" s="4">
        <v>0.4020100502512563</v>
      </c>
      <c r="I43" s="3">
        <v>0.25</v>
      </c>
      <c r="J43" s="3">
        <v>9.3023255813953487E-2</v>
      </c>
      <c r="K43" s="3">
        <v>0</v>
      </c>
      <c r="L43" s="4">
        <v>311.85031185031187</v>
      </c>
      <c r="M43" s="3">
        <v>0.41017964071856289</v>
      </c>
      <c r="N43" s="3">
        <v>0.73390557939914158</v>
      </c>
      <c r="O43" s="3">
        <v>0.86564625850340138</v>
      </c>
    </row>
    <row r="44" spans="1:15">
      <c r="A44" t="s">
        <v>113</v>
      </c>
      <c r="B44" s="4">
        <v>6.3897763578274756</v>
      </c>
      <c r="C44" s="1">
        <v>52</v>
      </c>
      <c r="D44" s="2">
        <v>0.89655172413793105</v>
      </c>
      <c r="E44" s="4">
        <v>191.69329073482427</v>
      </c>
      <c r="F44" s="4">
        <v>5.6868957673247218</v>
      </c>
      <c r="G44" s="5">
        <v>0</v>
      </c>
      <c r="H44" s="4">
        <v>0.38662886529966373</v>
      </c>
      <c r="I44" s="3">
        <v>0.96602265156562295</v>
      </c>
      <c r="J44" s="3">
        <v>6.8917987594762239E-2</v>
      </c>
      <c r="K44" s="3">
        <v>0</v>
      </c>
      <c r="L44" s="4">
        <v>201.47859289950443</v>
      </c>
      <c r="M44" s="3">
        <v>8.9511210377115374E-2</v>
      </c>
      <c r="N44" s="3">
        <v>0.66655748444153295</v>
      </c>
      <c r="O44" s="3">
        <v>0.754102999434069</v>
      </c>
    </row>
    <row r="45" spans="1:15">
      <c r="A45" t="s">
        <v>115</v>
      </c>
      <c r="B45" s="4">
        <v>37.037037037037038</v>
      </c>
      <c r="C45" s="1">
        <v>0</v>
      </c>
      <c r="D45" s="2">
        <v>0</v>
      </c>
      <c r="E45" s="4">
        <v>0</v>
      </c>
      <c r="F45" s="4">
        <v>0</v>
      </c>
      <c r="G45" s="5">
        <v>0</v>
      </c>
      <c r="H45" s="4">
        <v>0.37142857142857144</v>
      </c>
      <c r="I45" s="3">
        <v>1.3809523809523809</v>
      </c>
      <c r="J45" s="3">
        <v>0.12</v>
      </c>
      <c r="K45" s="3">
        <v>0</v>
      </c>
      <c r="L45" s="4">
        <v>95.831336847149018</v>
      </c>
      <c r="M45" s="3">
        <v>0.16159250585480095</v>
      </c>
      <c r="N45" s="3">
        <v>0.69911504424778759</v>
      </c>
      <c r="O45" s="3">
        <v>0.89519650655021832</v>
      </c>
    </row>
    <row r="46" spans="1:15">
      <c r="A46" t="s">
        <v>116</v>
      </c>
      <c r="B46" s="4">
        <v>14.925373134328359</v>
      </c>
      <c r="C46" s="1">
        <v>0</v>
      </c>
      <c r="D46" s="2">
        <v>1</v>
      </c>
      <c r="E46" s="4">
        <v>0</v>
      </c>
      <c r="F46" s="4">
        <v>0</v>
      </c>
      <c r="G46" s="5">
        <v>0</v>
      </c>
      <c r="H46" s="4">
        <v>0.22695035460992907</v>
      </c>
      <c r="I46" s="3">
        <v>0.8539325842696629</v>
      </c>
      <c r="J46" s="3">
        <v>2.9126213592233011E-2</v>
      </c>
      <c r="K46" s="3">
        <v>0</v>
      </c>
      <c r="L46" s="4">
        <v>283.07508939213346</v>
      </c>
      <c r="M46" s="3">
        <v>1.1602409638554216</v>
      </c>
      <c r="N46" s="3">
        <v>0.68842105263157893</v>
      </c>
      <c r="O46" s="3">
        <v>0.75274725274725274</v>
      </c>
    </row>
    <row r="47" spans="1:15">
      <c r="A47" t="s">
        <v>117</v>
      </c>
      <c r="B47" s="4">
        <v>58.823529411764703</v>
      </c>
      <c r="C47" s="1">
        <v>0</v>
      </c>
      <c r="D47" s="2">
        <v>0</v>
      </c>
      <c r="E47" s="4">
        <v>0</v>
      </c>
      <c r="F47" s="4">
        <v>0</v>
      </c>
      <c r="G47" s="5">
        <v>0</v>
      </c>
      <c r="H47" s="4">
        <v>0.4358974358974359</v>
      </c>
      <c r="I47" s="3">
        <v>1.6666666666666667</v>
      </c>
      <c r="J47" s="3">
        <v>0.19047619047619047</v>
      </c>
      <c r="K47" s="3">
        <v>0</v>
      </c>
      <c r="L47" s="4">
        <v>0</v>
      </c>
      <c r="M47" s="3">
        <v>1.7730496453900711E-2</v>
      </c>
      <c r="N47" s="3">
        <v>0.70992366412213737</v>
      </c>
      <c r="O47" s="3">
        <v>0.95483870967741935</v>
      </c>
    </row>
    <row r="48" spans="1:15">
      <c r="A48" t="s">
        <v>118</v>
      </c>
      <c r="B48" s="4">
        <v>0</v>
      </c>
      <c r="C48" s="1">
        <v>0</v>
      </c>
      <c r="D48" s="2">
        <v>0</v>
      </c>
      <c r="E48" s="4">
        <v>0</v>
      </c>
      <c r="F48" s="4">
        <v>0</v>
      </c>
      <c r="G48" s="5">
        <v>0</v>
      </c>
      <c r="H48" s="4">
        <v>0.50152905198776754</v>
      </c>
      <c r="I48" s="3">
        <v>1.037037037037037</v>
      </c>
      <c r="J48" s="3">
        <v>9.7560975609756101E-2</v>
      </c>
      <c r="K48" s="3">
        <v>0</v>
      </c>
      <c r="L48" s="4">
        <v>38.051750380517504</v>
      </c>
      <c r="M48" s="3">
        <v>0.3088512241054614</v>
      </c>
      <c r="N48" s="3">
        <v>0.72916666666666663</v>
      </c>
      <c r="O48" s="3">
        <v>0.86872586872586877</v>
      </c>
    </row>
    <row r="49" spans="1:15">
      <c r="A49" t="s">
        <v>119</v>
      </c>
      <c r="B49" s="4">
        <v>0</v>
      </c>
      <c r="C49" s="1">
        <v>0</v>
      </c>
      <c r="D49" s="2">
        <v>0</v>
      </c>
      <c r="E49" s="4">
        <v>0</v>
      </c>
      <c r="F49" s="4">
        <v>0</v>
      </c>
      <c r="G49" s="5">
        <v>0</v>
      </c>
      <c r="H49" s="4">
        <v>0.12105263157894737</v>
      </c>
      <c r="I49" s="3">
        <v>0.86956521739130432</v>
      </c>
      <c r="J49" s="3">
        <v>0.11764705882352941</v>
      </c>
      <c r="K49" s="3">
        <v>0</v>
      </c>
      <c r="L49" s="4">
        <v>144.24810674359901</v>
      </c>
      <c r="M49" s="3">
        <v>0</v>
      </c>
      <c r="N49" s="3">
        <v>0.8928571428571429</v>
      </c>
      <c r="O49" s="3">
        <v>0.7142857142857143</v>
      </c>
    </row>
    <row r="50" spans="1:15">
      <c r="A50" t="s">
        <v>120</v>
      </c>
      <c r="B50" s="4">
        <v>11.834319526627219</v>
      </c>
      <c r="C50" s="1">
        <v>0</v>
      </c>
      <c r="D50" s="2">
        <v>0.75</v>
      </c>
      <c r="E50" s="4">
        <v>0</v>
      </c>
      <c r="F50" s="4">
        <v>0</v>
      </c>
      <c r="G50" s="5">
        <v>0</v>
      </c>
      <c r="H50" s="4">
        <v>0.14539579967689822</v>
      </c>
      <c r="I50" s="3">
        <v>1.0787878787878789</v>
      </c>
      <c r="J50" s="3">
        <v>0.14754098360655737</v>
      </c>
      <c r="K50" s="3">
        <v>0</v>
      </c>
      <c r="L50" s="4">
        <v>541.259982253771</v>
      </c>
      <c r="M50" s="3">
        <v>6.8421052631578952E-2</v>
      </c>
      <c r="N50" s="3">
        <v>0.65666041275797371</v>
      </c>
      <c r="O50" s="3">
        <v>0.8759068346697213</v>
      </c>
    </row>
    <row r="51" spans="1:15">
      <c r="A51" t="s">
        <v>121</v>
      </c>
      <c r="B51" s="4">
        <v>11.695906432748536</v>
      </c>
      <c r="C51" s="1">
        <v>0</v>
      </c>
      <c r="D51" s="2">
        <v>0</v>
      </c>
      <c r="E51" s="4">
        <v>0</v>
      </c>
      <c r="F51" s="4">
        <v>0</v>
      </c>
      <c r="G51" s="5">
        <v>0</v>
      </c>
      <c r="H51" s="4">
        <v>0.22235363690124188</v>
      </c>
      <c r="I51" s="3">
        <v>1.1476510067114094</v>
      </c>
      <c r="J51" s="3">
        <v>5.2631578947368418E-2</v>
      </c>
      <c r="K51" s="3">
        <v>0</v>
      </c>
      <c r="L51" s="4">
        <v>214.59227467811158</v>
      </c>
      <c r="M51" s="3">
        <v>0.24574829931972789</v>
      </c>
      <c r="N51" s="3">
        <v>0.81515151515151518</v>
      </c>
      <c r="O51" s="3">
        <v>0.84615384615384615</v>
      </c>
    </row>
    <row r="52" spans="1:15">
      <c r="A52" t="s">
        <v>122</v>
      </c>
      <c r="B52" s="4">
        <v>0</v>
      </c>
      <c r="C52" s="1">
        <v>0</v>
      </c>
      <c r="D52" s="2">
        <v>0</v>
      </c>
      <c r="E52" s="4">
        <v>0</v>
      </c>
      <c r="F52" s="4">
        <v>0</v>
      </c>
      <c r="G52" s="5">
        <v>0</v>
      </c>
      <c r="H52" s="4">
        <v>0.21052631578947367</v>
      </c>
      <c r="I52" s="3">
        <v>0.57499999999999996</v>
      </c>
      <c r="J52" s="3">
        <v>7.1428571428571425E-2</v>
      </c>
      <c r="K52" s="3">
        <v>0</v>
      </c>
      <c r="L52" s="4">
        <v>430.57050592034443</v>
      </c>
      <c r="M52" s="3">
        <v>3.1825726141078836</v>
      </c>
      <c r="N52" s="3">
        <v>0.85483870967741937</v>
      </c>
      <c r="O52" s="3">
        <v>0.88292682926829269</v>
      </c>
    </row>
    <row r="53" spans="1:15">
      <c r="A53" t="s">
        <v>123</v>
      </c>
      <c r="B53" s="4">
        <v>0</v>
      </c>
      <c r="C53" s="1">
        <v>0</v>
      </c>
      <c r="D53" s="2">
        <v>1</v>
      </c>
      <c r="E53" s="4">
        <v>0</v>
      </c>
      <c r="F53" s="4">
        <v>0</v>
      </c>
      <c r="G53" s="5">
        <v>0</v>
      </c>
      <c r="H53" s="4">
        <v>0.22375864236329351</v>
      </c>
      <c r="I53" s="3">
        <v>0.78616352201257866</v>
      </c>
      <c r="J53" s="3">
        <v>0.14102564102564102</v>
      </c>
      <c r="K53" s="3">
        <v>0</v>
      </c>
      <c r="L53" s="4">
        <v>433.80462724935734</v>
      </c>
      <c r="M53" s="3">
        <v>0.16470092670598147</v>
      </c>
      <c r="N53" s="3">
        <v>0.7020376778162245</v>
      </c>
      <c r="O53" s="3">
        <v>0.76740740740740743</v>
      </c>
    </row>
    <row r="54" spans="1:15">
      <c r="A54" t="s">
        <v>125</v>
      </c>
      <c r="B54" s="4">
        <v>0</v>
      </c>
      <c r="C54" s="1">
        <v>0</v>
      </c>
      <c r="D54" s="2">
        <v>0</v>
      </c>
      <c r="E54" s="4">
        <v>0</v>
      </c>
      <c r="F54" s="4">
        <v>13.00221037576388</v>
      </c>
      <c r="G54" s="5">
        <v>0</v>
      </c>
      <c r="H54" s="4">
        <v>0.49399198931909211</v>
      </c>
      <c r="I54" s="3">
        <v>1.131578947368421</v>
      </c>
      <c r="J54" s="3">
        <v>0.14516129032258066</v>
      </c>
      <c r="K54" s="3">
        <v>0</v>
      </c>
      <c r="L54" s="4">
        <v>624.10609803666625</v>
      </c>
      <c r="M54" s="3">
        <v>0.41413311421528348</v>
      </c>
      <c r="N54" s="3">
        <v>0.75682382133995041</v>
      </c>
      <c r="O54" s="3">
        <v>0.86721504112808456</v>
      </c>
    </row>
    <row r="55" spans="1:15">
      <c r="A55" t="s">
        <v>127</v>
      </c>
      <c r="B55" s="4">
        <v>0</v>
      </c>
      <c r="C55" s="1">
        <v>0</v>
      </c>
      <c r="D55" s="2">
        <v>0</v>
      </c>
      <c r="E55" s="4">
        <v>0</v>
      </c>
      <c r="F55" s="4">
        <v>0</v>
      </c>
      <c r="G55" s="5">
        <v>0</v>
      </c>
      <c r="H55" s="4">
        <v>0.51680185399768253</v>
      </c>
      <c r="I55" s="3">
        <v>0.74193548387096775</v>
      </c>
      <c r="J55" s="3">
        <v>0.14516129032258066</v>
      </c>
      <c r="K55" s="3">
        <v>0</v>
      </c>
      <c r="L55" s="4">
        <v>179.29910350448247</v>
      </c>
      <c r="M55" s="3">
        <v>7.0422535211267609E-2</v>
      </c>
      <c r="N55" s="3">
        <v>0.76339737108190087</v>
      </c>
      <c r="O55" s="3">
        <v>0.84992987377279106</v>
      </c>
    </row>
    <row r="56" spans="1:15">
      <c r="A56" t="s">
        <v>128</v>
      </c>
      <c r="B56" s="4">
        <v>0</v>
      </c>
      <c r="C56" s="1">
        <v>0</v>
      </c>
      <c r="D56" s="2">
        <v>0</v>
      </c>
      <c r="E56" s="4">
        <v>0</v>
      </c>
      <c r="F56" s="4">
        <v>0</v>
      </c>
      <c r="G56" s="5">
        <v>0</v>
      </c>
      <c r="H56" s="4">
        <v>0.63087248322147649</v>
      </c>
      <c r="I56" s="3">
        <v>1.0434782608695652</v>
      </c>
      <c r="J56" s="3">
        <v>5.2631578947368418E-2</v>
      </c>
      <c r="K56" s="3">
        <v>0</v>
      </c>
      <c r="L56" s="4">
        <v>476.41734159123394</v>
      </c>
      <c r="M56" s="3">
        <v>0.35854765506807867</v>
      </c>
      <c r="N56" s="3">
        <v>0.72727272727272729</v>
      </c>
      <c r="O56" s="3">
        <v>0.95614035087719296</v>
      </c>
    </row>
    <row r="57" spans="1:15">
      <c r="A57" t="s">
        <v>129</v>
      </c>
      <c r="B57" s="4">
        <v>0</v>
      </c>
      <c r="C57" s="1">
        <v>0</v>
      </c>
      <c r="D57" s="2">
        <v>0</v>
      </c>
      <c r="E57" s="4">
        <v>0</v>
      </c>
      <c r="F57" s="4">
        <v>30.571690614490979</v>
      </c>
      <c r="G57" s="5">
        <v>0</v>
      </c>
      <c r="H57" s="4">
        <v>0.20537897310513448</v>
      </c>
      <c r="I57" s="3">
        <v>1.1000000000000001</v>
      </c>
      <c r="J57" s="3">
        <v>0.17073170731707318</v>
      </c>
      <c r="K57" s="3">
        <v>0</v>
      </c>
      <c r="L57" s="4">
        <v>183.43014368694588</v>
      </c>
      <c r="M57" s="3">
        <v>0.96725784447476126</v>
      </c>
      <c r="N57" s="3">
        <v>0.74062499999999998</v>
      </c>
      <c r="O57" s="3">
        <v>0.90209790209790208</v>
      </c>
    </row>
    <row r="58" spans="1:15">
      <c r="A58" t="s">
        <v>130</v>
      </c>
      <c r="B58" s="4">
        <v>0</v>
      </c>
      <c r="C58" s="1">
        <v>0</v>
      </c>
      <c r="D58" s="2">
        <v>0</v>
      </c>
      <c r="E58" s="4">
        <v>0</v>
      </c>
      <c r="F58" s="4">
        <v>0</v>
      </c>
      <c r="G58" s="5">
        <v>0</v>
      </c>
      <c r="H58" s="4">
        <v>0.34110787172011664</v>
      </c>
      <c r="I58" s="3">
        <v>1.3947368421052631</v>
      </c>
      <c r="J58" s="3">
        <v>6.8181818181818177E-2</v>
      </c>
      <c r="K58" s="3">
        <v>0</v>
      </c>
      <c r="L58" s="4">
        <v>311.76929072486359</v>
      </c>
      <c r="M58" s="3">
        <v>0.23390081421169504</v>
      </c>
      <c r="N58" s="3">
        <v>0.83478260869565213</v>
      </c>
      <c r="O58" s="3">
        <v>0.94527363184079605</v>
      </c>
    </row>
    <row r="59" spans="1:15">
      <c r="A59" t="s">
        <v>131</v>
      </c>
      <c r="B59" s="4">
        <v>15.544041450777202</v>
      </c>
      <c r="C59" s="1">
        <v>0</v>
      </c>
      <c r="D59" s="2">
        <v>0.5714285714285714</v>
      </c>
      <c r="E59" s="4">
        <v>0</v>
      </c>
      <c r="F59" s="4">
        <v>14.310928779277774</v>
      </c>
      <c r="G59" s="5">
        <v>0</v>
      </c>
      <c r="H59" s="4">
        <v>0.12475168851807708</v>
      </c>
      <c r="I59" s="3">
        <v>0.845771144278607</v>
      </c>
      <c r="J59" s="3">
        <v>8.673469387755102E-2</v>
      </c>
      <c r="K59" s="3">
        <v>0</v>
      </c>
      <c r="L59" s="4">
        <v>300.52950436483326</v>
      </c>
      <c r="M59" s="3">
        <v>0</v>
      </c>
      <c r="N59" s="3">
        <v>0.74541484716157203</v>
      </c>
      <c r="O59" s="3">
        <v>0.73829457364341089</v>
      </c>
    </row>
    <row r="60" spans="1:15">
      <c r="A60" t="s">
        <v>133</v>
      </c>
      <c r="B60" s="4">
        <v>2.5773195876288661</v>
      </c>
      <c r="C60" s="1">
        <v>1</v>
      </c>
      <c r="D60" s="2">
        <v>1</v>
      </c>
      <c r="E60" s="4">
        <v>515.46391752577324</v>
      </c>
      <c r="F60" s="4">
        <v>8.9616441629824344</v>
      </c>
      <c r="G60" s="5">
        <v>0</v>
      </c>
      <c r="H60" s="4">
        <v>0.27795459367706343</v>
      </c>
      <c r="I60" s="3">
        <v>0.9496021220159151</v>
      </c>
      <c r="J60" s="3">
        <v>0.10954063604240283</v>
      </c>
      <c r="K60" s="3">
        <v>0</v>
      </c>
      <c r="L60" s="4">
        <v>466.0054964750866</v>
      </c>
      <c r="M60" s="3">
        <v>2.4610136452241714E-2</v>
      </c>
      <c r="N60" s="3">
        <v>0.74461028192371481</v>
      </c>
      <c r="O60" s="3">
        <v>0.8441140024783147</v>
      </c>
    </row>
    <row r="61" spans="1:15">
      <c r="A61" t="s">
        <v>135</v>
      </c>
      <c r="B61" s="4">
        <v>8.1967213114754109</v>
      </c>
      <c r="C61" s="1">
        <v>0</v>
      </c>
      <c r="D61" s="2">
        <v>1</v>
      </c>
      <c r="E61" s="4">
        <v>0</v>
      </c>
      <c r="F61" s="4">
        <v>16.272068993572532</v>
      </c>
      <c r="G61" s="5">
        <v>0</v>
      </c>
      <c r="H61" s="4">
        <v>0.31054313099041536</v>
      </c>
      <c r="I61" s="3">
        <v>0.96491228070175439</v>
      </c>
      <c r="J61" s="3">
        <v>0.17525773195876287</v>
      </c>
      <c r="K61" s="3">
        <v>0</v>
      </c>
      <c r="L61" s="4">
        <v>626.47465625254256</v>
      </c>
      <c r="M61" s="3">
        <v>0.11468423091824874</v>
      </c>
      <c r="N61" s="3">
        <v>0.72415138509559107</v>
      </c>
      <c r="O61" s="3">
        <v>0.80065493246009001</v>
      </c>
    </row>
    <row r="62" spans="1:15">
      <c r="A62" t="s">
        <v>136</v>
      </c>
      <c r="B62" s="4">
        <v>11.853448275862068</v>
      </c>
      <c r="C62" s="1">
        <v>3</v>
      </c>
      <c r="D62" s="2">
        <v>0.88</v>
      </c>
      <c r="E62" s="4">
        <v>0</v>
      </c>
      <c r="F62" s="4">
        <v>17.166960957425935</v>
      </c>
      <c r="G62" s="5">
        <v>0</v>
      </c>
      <c r="H62" s="4">
        <v>0.26959525285625718</v>
      </c>
      <c r="I62" s="3">
        <v>0.88749999999999996</v>
      </c>
      <c r="J62" s="3">
        <v>0.10739030023094688</v>
      </c>
      <c r="K62" s="3">
        <v>0</v>
      </c>
      <c r="L62" s="4">
        <v>289.38591328232292</v>
      </c>
      <c r="M62" s="3">
        <v>4.3931183248276953E-2</v>
      </c>
      <c r="N62" s="3">
        <v>0.73439434129089298</v>
      </c>
      <c r="O62" s="3">
        <v>0.57860540665970528</v>
      </c>
    </row>
    <row r="63" spans="1:15">
      <c r="A63" t="s">
        <v>138</v>
      </c>
      <c r="B63" s="4">
        <v>9.2764378478664202</v>
      </c>
      <c r="C63" s="1">
        <v>39</v>
      </c>
      <c r="D63" s="2">
        <v>0.87931034482758619</v>
      </c>
      <c r="E63" s="4">
        <v>61.84291898577613</v>
      </c>
      <c r="F63" s="4">
        <v>12.864753602131008</v>
      </c>
      <c r="G63" s="5">
        <v>0</v>
      </c>
      <c r="H63" s="4">
        <v>0.61505157264739585</v>
      </c>
      <c r="I63" s="3">
        <v>0.79931972789115646</v>
      </c>
      <c r="J63" s="3">
        <v>6.5519523494374593E-2</v>
      </c>
      <c r="K63" s="3">
        <v>0</v>
      </c>
      <c r="L63" s="4">
        <v>71.134519917665585</v>
      </c>
      <c r="M63" s="3">
        <v>2.3518561217431406E-3</v>
      </c>
      <c r="N63" s="3">
        <v>0.76174033149171272</v>
      </c>
      <c r="O63" s="3">
        <v>0.71981357034467808</v>
      </c>
    </row>
    <row r="64" spans="1:15">
      <c r="A64" t="s">
        <v>140</v>
      </c>
      <c r="B64" s="4">
        <v>0</v>
      </c>
      <c r="C64" s="1">
        <v>0</v>
      </c>
      <c r="D64" s="2">
        <v>1</v>
      </c>
      <c r="E64" s="4">
        <v>0</v>
      </c>
      <c r="F64" s="4">
        <v>0</v>
      </c>
      <c r="G64" s="5">
        <v>0</v>
      </c>
      <c r="H64" s="4">
        <v>0.92209856915739263</v>
      </c>
      <c r="I64" s="3">
        <v>0.96</v>
      </c>
      <c r="J64" s="3">
        <v>0.15555555555555556</v>
      </c>
      <c r="K64" s="3">
        <v>0</v>
      </c>
      <c r="L64" s="4">
        <v>196.73421207948064</v>
      </c>
      <c r="M64" s="3">
        <v>4.6099290780141841E-2</v>
      </c>
      <c r="N64" s="3">
        <v>0.71992481203007519</v>
      </c>
      <c r="O64" s="3">
        <v>0.88767123287671235</v>
      </c>
    </row>
    <row r="65" spans="1:15">
      <c r="A65" t="s">
        <v>142</v>
      </c>
      <c r="B65" s="4">
        <v>0</v>
      </c>
      <c r="C65" s="1">
        <v>0</v>
      </c>
      <c r="D65" s="2">
        <v>0</v>
      </c>
      <c r="E65" s="4">
        <v>0</v>
      </c>
      <c r="F65" s="4">
        <v>0</v>
      </c>
      <c r="G65" s="5">
        <v>0</v>
      </c>
      <c r="H65" s="4">
        <v>0.61979913916786222</v>
      </c>
      <c r="I65" s="3">
        <v>1.3157894736842106</v>
      </c>
      <c r="J65" s="3">
        <v>7.1428571428571425E-2</v>
      </c>
      <c r="K65" s="3">
        <v>0</v>
      </c>
      <c r="L65" s="4">
        <v>666.38900458142439</v>
      </c>
      <c r="M65" s="3">
        <v>0.19345011424219344</v>
      </c>
      <c r="N65" s="3">
        <v>0.76171079429735233</v>
      </c>
      <c r="O65" s="3">
        <v>0.84594594594594597</v>
      </c>
    </row>
    <row r="66" spans="1:15">
      <c r="A66" t="s">
        <v>143</v>
      </c>
      <c r="B66" s="4">
        <v>26.315789473684209</v>
      </c>
      <c r="C66" s="1">
        <v>0</v>
      </c>
      <c r="D66" s="2">
        <v>1</v>
      </c>
      <c r="E66" s="4">
        <v>0</v>
      </c>
      <c r="F66" s="4">
        <v>0</v>
      </c>
      <c r="G66" s="5">
        <v>0</v>
      </c>
      <c r="H66" s="4">
        <v>0.27405247813411077</v>
      </c>
      <c r="I66" s="3">
        <v>0.86274509803921573</v>
      </c>
      <c r="J66" s="3">
        <v>0.12195121951219512</v>
      </c>
      <c r="K66" s="3">
        <v>0</v>
      </c>
      <c r="L66" s="4">
        <v>751.23417042283745</v>
      </c>
      <c r="M66" s="3">
        <v>0.9324635456638527</v>
      </c>
      <c r="N66" s="3">
        <v>0.66995073891625612</v>
      </c>
      <c r="O66" s="3">
        <v>0.84729981378026076</v>
      </c>
    </row>
    <row r="67" spans="1:15">
      <c r="A67" t="s">
        <v>144</v>
      </c>
      <c r="B67" s="4">
        <v>11.0803324099723</v>
      </c>
      <c r="C67" s="1">
        <v>1</v>
      </c>
      <c r="D67" s="2">
        <v>0.68571428571428572</v>
      </c>
      <c r="E67" s="4">
        <v>0</v>
      </c>
      <c r="F67" s="4">
        <v>8.9973907566805629</v>
      </c>
      <c r="G67" s="5">
        <v>0</v>
      </c>
      <c r="H67" s="4">
        <v>0.25211526670754136</v>
      </c>
      <c r="I67" s="3">
        <v>0.74939467312348673</v>
      </c>
      <c r="J67" s="3">
        <v>0.10013351134846461</v>
      </c>
      <c r="K67" s="3">
        <v>0</v>
      </c>
      <c r="L67" s="4">
        <v>355.39693488888219</v>
      </c>
      <c r="M67" s="3">
        <v>1.6196615632554392E-2</v>
      </c>
      <c r="N67" s="3">
        <v>0.71560616208975214</v>
      </c>
      <c r="O67" s="3">
        <v>0.62242866622428661</v>
      </c>
    </row>
    <row r="68" spans="1:15">
      <c r="A68" t="s">
        <v>146</v>
      </c>
      <c r="B68" s="4">
        <v>0</v>
      </c>
      <c r="C68" s="1">
        <v>1</v>
      </c>
      <c r="D68" s="2">
        <v>0</v>
      </c>
      <c r="E68" s="4">
        <v>0</v>
      </c>
      <c r="F68" s="4">
        <v>0</v>
      </c>
      <c r="G68" s="5">
        <v>0</v>
      </c>
      <c r="H68" s="4">
        <v>0.18997361477572558</v>
      </c>
      <c r="I68" s="3">
        <v>0.7857142857142857</v>
      </c>
      <c r="J68" s="3">
        <v>3.4482758620689655E-2</v>
      </c>
      <c r="K68" s="3">
        <v>0</v>
      </c>
      <c r="L68" s="4">
        <v>290.90909090909088</v>
      </c>
      <c r="M68" s="3">
        <v>0</v>
      </c>
      <c r="N68" s="3">
        <v>0.80952380952380953</v>
      </c>
      <c r="O68" s="3">
        <v>1</v>
      </c>
    </row>
    <row r="69" spans="1:15">
      <c r="A69" t="s">
        <v>147</v>
      </c>
      <c r="B69" s="4">
        <v>0</v>
      </c>
      <c r="C69" s="1">
        <v>1</v>
      </c>
      <c r="D69" s="2">
        <v>0</v>
      </c>
      <c r="E69" s="4">
        <v>0</v>
      </c>
      <c r="F69" s="4">
        <v>0</v>
      </c>
      <c r="G69" s="5">
        <v>0</v>
      </c>
      <c r="H69" s="4">
        <v>0.27920227920227919</v>
      </c>
      <c r="I69" s="3">
        <v>0.69565217391304346</v>
      </c>
      <c r="J69" s="3">
        <v>0.14102564102564102</v>
      </c>
      <c r="K69" s="3">
        <v>0</v>
      </c>
      <c r="L69" s="4">
        <v>845.99718000940004</v>
      </c>
      <c r="M69" s="3">
        <v>0</v>
      </c>
      <c r="N69" s="3">
        <v>0.71350078492935631</v>
      </c>
      <c r="O69" s="3">
        <v>0.99671052631578949</v>
      </c>
    </row>
    <row r="70" spans="1:15">
      <c r="A70" t="s">
        <v>149</v>
      </c>
      <c r="B70" s="4">
        <v>37.037037037037038</v>
      </c>
      <c r="C70" s="1">
        <v>0</v>
      </c>
      <c r="D70" s="2">
        <v>0</v>
      </c>
      <c r="E70" s="4">
        <v>0</v>
      </c>
      <c r="F70" s="4">
        <v>0</v>
      </c>
      <c r="G70" s="5">
        <v>0</v>
      </c>
      <c r="H70" s="4">
        <v>0.27876106194690264</v>
      </c>
      <c r="I70" s="3">
        <v>1.826086956521739</v>
      </c>
      <c r="J70" s="3">
        <v>9.0909090909090912E-2</v>
      </c>
      <c r="K70" s="3">
        <v>0</v>
      </c>
      <c r="L70" s="4">
        <v>146.97236919459144</v>
      </c>
      <c r="M70" s="3">
        <v>0</v>
      </c>
      <c r="N70" s="3">
        <v>0.91935483870967738</v>
      </c>
      <c r="O70" s="3">
        <v>0.89855072463768115</v>
      </c>
    </row>
    <row r="71" spans="1:15">
      <c r="A71" t="s">
        <v>150</v>
      </c>
      <c r="B71" s="4">
        <v>0</v>
      </c>
      <c r="C71" s="1">
        <v>0</v>
      </c>
      <c r="D71" s="2">
        <v>0</v>
      </c>
      <c r="E71" s="4">
        <v>0</v>
      </c>
      <c r="F71" s="4">
        <v>0</v>
      </c>
      <c r="G71" s="5">
        <v>0</v>
      </c>
      <c r="H71" s="4">
        <v>0.3930131004366812</v>
      </c>
      <c r="I71" s="3">
        <v>0.91176470588235292</v>
      </c>
      <c r="J71" s="3">
        <v>2.0833333333333332E-2</v>
      </c>
      <c r="K71" s="3">
        <v>0</v>
      </c>
      <c r="L71" s="4">
        <v>826.29107981220648</v>
      </c>
      <c r="M71" s="3">
        <v>0.65338882282996436</v>
      </c>
      <c r="N71" s="3">
        <v>0.66796875</v>
      </c>
      <c r="O71" s="3">
        <v>0.88311688311688308</v>
      </c>
    </row>
    <row r="72" spans="1:15">
      <c r="A72" t="s">
        <v>151</v>
      </c>
      <c r="B72" s="4">
        <v>0</v>
      </c>
      <c r="C72" s="1">
        <v>4</v>
      </c>
      <c r="D72" s="2">
        <v>0</v>
      </c>
      <c r="E72" s="4">
        <v>0</v>
      </c>
      <c r="F72" s="4">
        <v>0</v>
      </c>
      <c r="G72" s="5">
        <v>0</v>
      </c>
      <c r="H72" s="4">
        <v>0.32611174458380843</v>
      </c>
      <c r="I72" s="3">
        <v>1.0392156862745099</v>
      </c>
      <c r="J72" s="3">
        <v>0.13207547169811321</v>
      </c>
      <c r="K72" s="3">
        <v>0</v>
      </c>
      <c r="L72" s="4">
        <v>497.97122832902988</v>
      </c>
      <c r="M72" s="3">
        <v>0.27478042659974905</v>
      </c>
      <c r="N72" s="3">
        <v>0.77777777777777779</v>
      </c>
      <c r="O72" s="3">
        <v>0.92808219178082196</v>
      </c>
    </row>
    <row r="73" spans="1:15">
      <c r="A73" t="s">
        <v>152</v>
      </c>
      <c r="B73" s="4">
        <v>10.484927916120578</v>
      </c>
      <c r="C73" s="1">
        <v>2</v>
      </c>
      <c r="D73" s="2">
        <v>0.83333333333333337</v>
      </c>
      <c r="E73" s="4">
        <v>0</v>
      </c>
      <c r="F73" s="4">
        <v>5.7158371557994307</v>
      </c>
      <c r="G73" s="5">
        <v>0</v>
      </c>
      <c r="H73" s="4">
        <v>0.35067662155856277</v>
      </c>
      <c r="I73" s="3">
        <v>0.91545893719806759</v>
      </c>
      <c r="J73" s="3">
        <v>6.0906515580736544E-2</v>
      </c>
      <c r="K73" s="3">
        <v>0</v>
      </c>
      <c r="L73" s="4">
        <v>205.77013760877952</v>
      </c>
      <c r="M73" s="3">
        <v>2.8599783471670876E-2</v>
      </c>
      <c r="N73" s="3">
        <v>0.74527744982290434</v>
      </c>
      <c r="O73" s="3">
        <v>0.90856731461483087</v>
      </c>
    </row>
    <row r="74" spans="1:15">
      <c r="A74" t="s">
        <v>154</v>
      </c>
      <c r="B74" s="4">
        <v>0</v>
      </c>
      <c r="C74" s="1">
        <v>0</v>
      </c>
      <c r="D74" s="2">
        <v>1</v>
      </c>
      <c r="E74" s="4">
        <v>0</v>
      </c>
      <c r="F74" s="4">
        <v>0</v>
      </c>
      <c r="G74" s="5">
        <v>0</v>
      </c>
      <c r="H74" s="4">
        <v>0.27884615384615385</v>
      </c>
      <c r="I74" s="3">
        <v>0.87142857142857144</v>
      </c>
      <c r="J74" s="3">
        <v>4.1095890410958902E-2</v>
      </c>
      <c r="K74" s="3">
        <v>0</v>
      </c>
      <c r="L74" s="4">
        <v>889.30493798268196</v>
      </c>
      <c r="M74" s="3">
        <v>0.57490636704119846</v>
      </c>
      <c r="N74" s="3">
        <v>0.66373902132998741</v>
      </c>
      <c r="O74" s="3">
        <v>0.88331071913161463</v>
      </c>
    </row>
    <row r="75" spans="1:15">
      <c r="A75" t="s">
        <v>155</v>
      </c>
      <c r="B75" s="4">
        <v>0</v>
      </c>
      <c r="C75" s="1">
        <v>0</v>
      </c>
      <c r="D75" s="2">
        <v>0</v>
      </c>
      <c r="E75" s="4">
        <v>0</v>
      </c>
      <c r="F75" s="4">
        <v>0</v>
      </c>
      <c r="G75" s="5">
        <v>0</v>
      </c>
      <c r="H75" s="4">
        <v>7.6759061833688705E-2</v>
      </c>
      <c r="I75" s="3">
        <v>0.92682926829268297</v>
      </c>
      <c r="J75" s="3">
        <v>4.1666666666666664E-2</v>
      </c>
      <c r="K75" s="3">
        <v>0</v>
      </c>
      <c r="L75" s="4">
        <v>122.24938875305624</v>
      </c>
      <c r="M75" s="3">
        <v>0.90246636771300448</v>
      </c>
      <c r="N75" s="3">
        <v>0.7397129186602871</v>
      </c>
      <c r="O75" s="3">
        <v>0.96367112810707456</v>
      </c>
    </row>
    <row r="76" spans="1:15">
      <c r="A76" t="s">
        <v>156</v>
      </c>
      <c r="B76" s="4">
        <v>9.8360655737704921</v>
      </c>
      <c r="C76" s="1">
        <v>0</v>
      </c>
      <c r="D76" s="2">
        <v>0.9</v>
      </c>
      <c r="E76" s="4">
        <v>0</v>
      </c>
      <c r="F76" s="4">
        <v>3.1771247021445594</v>
      </c>
      <c r="G76" s="5">
        <v>0</v>
      </c>
      <c r="H76" s="4">
        <v>0.24750394114555965</v>
      </c>
      <c r="I76" s="3">
        <v>0.91975308641975306</v>
      </c>
      <c r="J76" s="3">
        <v>0.13513513513513514</v>
      </c>
      <c r="K76" s="3">
        <v>0</v>
      </c>
      <c r="L76" s="4">
        <v>505.16282764098486</v>
      </c>
      <c r="M76" s="3">
        <v>8.201892744479496E-3</v>
      </c>
      <c r="N76" s="3">
        <v>0.83458333333333334</v>
      </c>
      <c r="O76" s="3">
        <v>0.96931858722797004</v>
      </c>
    </row>
    <row r="77" spans="1:15">
      <c r="A77" t="s">
        <v>158</v>
      </c>
      <c r="B77" s="4">
        <v>0</v>
      </c>
      <c r="C77" s="1">
        <v>0</v>
      </c>
      <c r="D77" s="2">
        <v>0</v>
      </c>
      <c r="E77" s="4">
        <v>1639.344262295082</v>
      </c>
      <c r="F77" s="4">
        <v>0</v>
      </c>
      <c r="G77" s="5">
        <v>1</v>
      </c>
      <c r="H77" s="4">
        <v>0.35573940020682521</v>
      </c>
      <c r="I77" s="3">
        <v>1.8333333333333333</v>
      </c>
      <c r="J77" s="3">
        <v>1.7543859649122806E-2</v>
      </c>
      <c r="K77" s="3">
        <v>0</v>
      </c>
      <c r="L77" s="4">
        <v>327.54667540124467</v>
      </c>
      <c r="M77" s="3">
        <v>0.17206235011990409</v>
      </c>
      <c r="N77" s="3">
        <v>0.6902356902356902</v>
      </c>
      <c r="O77" s="3">
        <v>0.84126984126984128</v>
      </c>
    </row>
    <row r="78" spans="1:15">
      <c r="A78" t="s">
        <v>159</v>
      </c>
      <c r="B78" s="4">
        <v>23.255813953488371</v>
      </c>
      <c r="C78" s="1">
        <v>0</v>
      </c>
      <c r="D78" s="2">
        <v>1</v>
      </c>
      <c r="E78" s="4">
        <v>0</v>
      </c>
      <c r="F78" s="4">
        <v>0</v>
      </c>
      <c r="G78" s="5">
        <v>0</v>
      </c>
      <c r="H78" s="4">
        <v>0.1829393627954779</v>
      </c>
      <c r="I78" s="3">
        <v>0.81967213114754101</v>
      </c>
      <c r="J78" s="3">
        <v>0.18796992481203006</v>
      </c>
      <c r="K78" s="3">
        <v>0</v>
      </c>
      <c r="L78" s="4">
        <v>123.62212836097662</v>
      </c>
      <c r="M78" s="3">
        <v>6.4213564213564209E-2</v>
      </c>
      <c r="N78" s="3">
        <v>0.82051282051282048</v>
      </c>
      <c r="O78" s="3">
        <v>0.83858858858858853</v>
      </c>
    </row>
    <row r="79" spans="1:15">
      <c r="A79" t="s">
        <v>161</v>
      </c>
      <c r="B79" s="4">
        <v>4.7543581616481774</v>
      </c>
      <c r="C79" s="1">
        <v>15</v>
      </c>
      <c r="D79" s="2">
        <v>0.95238095238095233</v>
      </c>
      <c r="E79" s="4">
        <v>0</v>
      </c>
      <c r="F79" s="4">
        <v>15.231629566768936</v>
      </c>
      <c r="G79" s="5">
        <v>0</v>
      </c>
      <c r="H79" s="4">
        <v>0.15232050773502578</v>
      </c>
      <c r="I79" s="3">
        <v>0.98865248226950353</v>
      </c>
      <c r="J79" s="3">
        <v>0.12676056338028169</v>
      </c>
      <c r="K79" s="3">
        <v>0</v>
      </c>
      <c r="L79" s="4">
        <v>304.63259133537872</v>
      </c>
      <c r="M79" s="3">
        <v>2.4654239326518342E-2</v>
      </c>
      <c r="N79" s="3">
        <v>0.81237524950099804</v>
      </c>
      <c r="O79" s="3">
        <v>0.69978914074855036</v>
      </c>
    </row>
    <row r="80" spans="1:15">
      <c r="A80" t="s">
        <v>163</v>
      </c>
      <c r="B80" s="4">
        <v>9.4876660341555965</v>
      </c>
      <c r="C80" s="1">
        <v>1</v>
      </c>
      <c r="D80" s="2">
        <v>0.90909090909090906</v>
      </c>
      <c r="E80" s="4">
        <v>0</v>
      </c>
      <c r="F80" s="4">
        <v>1.7739932588256166</v>
      </c>
      <c r="G80" s="5">
        <v>0</v>
      </c>
      <c r="H80" s="4">
        <v>3.1626506024096383E-2</v>
      </c>
      <c r="I80" s="3">
        <v>1.1347905282331512</v>
      </c>
      <c r="J80" s="3">
        <v>9.8484848484848481E-2</v>
      </c>
      <c r="K80" s="3">
        <v>0</v>
      </c>
      <c r="L80" s="4">
        <v>317.54479332978536</v>
      </c>
      <c r="M80" s="3">
        <v>5.8358817533129458E-2</v>
      </c>
      <c r="N80" s="3">
        <v>0.70055161544523248</v>
      </c>
      <c r="O80" s="3">
        <v>0.65501285347043703</v>
      </c>
    </row>
    <row r="81" spans="1:15">
      <c r="A81" t="s">
        <v>165</v>
      </c>
      <c r="B81" s="4">
        <v>7.0224719101123592</v>
      </c>
      <c r="C81" s="1">
        <v>114</v>
      </c>
      <c r="D81" s="2">
        <v>0.91774891774891776</v>
      </c>
      <c r="E81" s="4">
        <v>140.44943820224719</v>
      </c>
      <c r="F81" s="4">
        <v>18.871808948668679</v>
      </c>
      <c r="G81" s="5">
        <v>1</v>
      </c>
      <c r="H81" s="4">
        <v>0.29499938263983205</v>
      </c>
      <c r="I81" s="3">
        <v>0.75695691202872528</v>
      </c>
      <c r="J81" s="3">
        <v>8.3582089552238809E-2</v>
      </c>
      <c r="K81" s="3">
        <v>0</v>
      </c>
      <c r="L81" s="4">
        <v>131.24485314301401</v>
      </c>
      <c r="M81" s="3">
        <v>2.5212237159011323E-2</v>
      </c>
      <c r="N81" s="3">
        <v>0.66672557769628416</v>
      </c>
      <c r="O81" s="3">
        <v>0.76465186967672483</v>
      </c>
    </row>
    <row r="82" spans="1:15">
      <c r="A82" t="s">
        <v>167</v>
      </c>
      <c r="B82" s="4">
        <v>0</v>
      </c>
      <c r="C82" s="1">
        <v>0</v>
      </c>
      <c r="D82" s="2">
        <v>0</v>
      </c>
      <c r="E82" s="4">
        <v>0</v>
      </c>
      <c r="F82" s="4">
        <v>0</v>
      </c>
      <c r="G82" s="5">
        <v>0</v>
      </c>
      <c r="H82" s="4">
        <v>0.38596491228070173</v>
      </c>
      <c r="I82" s="3">
        <v>1.4166666666666667</v>
      </c>
      <c r="J82" s="3">
        <v>0.16666666666666666</v>
      </c>
      <c r="K82" s="3">
        <v>0</v>
      </c>
      <c r="L82" s="4">
        <v>1240.4016538688718</v>
      </c>
      <c r="M82" s="3">
        <v>3.9364035087719298</v>
      </c>
      <c r="N82" s="3">
        <v>0.77611940298507465</v>
      </c>
      <c r="O82" s="3">
        <v>1</v>
      </c>
    </row>
    <row r="83" spans="1:15">
      <c r="A83" t="s">
        <v>168</v>
      </c>
      <c r="B83" s="4">
        <v>0</v>
      </c>
      <c r="C83" s="1">
        <v>0</v>
      </c>
      <c r="D83" s="2">
        <v>0</v>
      </c>
      <c r="E83" s="4">
        <v>0</v>
      </c>
      <c r="F83" s="4">
        <v>0</v>
      </c>
      <c r="G83" s="5">
        <v>0</v>
      </c>
      <c r="H83" s="4">
        <v>0.78074866310160429</v>
      </c>
      <c r="I83" s="3">
        <v>1.5</v>
      </c>
      <c r="J83" s="3">
        <v>0.05</v>
      </c>
      <c r="K83" s="3">
        <v>0</v>
      </c>
      <c r="L83" s="4">
        <v>368.55036855036855</v>
      </c>
      <c r="M83" s="3">
        <v>1.4480874316939891</v>
      </c>
      <c r="N83" s="3">
        <v>0.82926829268292679</v>
      </c>
      <c r="O83" s="3">
        <v>0.94054054054054059</v>
      </c>
    </row>
    <row r="84" spans="1:15">
      <c r="A84" t="s">
        <v>169</v>
      </c>
      <c r="B84" s="4">
        <v>10.332950631458095</v>
      </c>
      <c r="C84" s="1">
        <v>16</v>
      </c>
      <c r="D84" s="2">
        <v>0.875</v>
      </c>
      <c r="E84" s="4">
        <v>229.62112514351321</v>
      </c>
      <c r="F84" s="4">
        <v>3.6357686923957897</v>
      </c>
      <c r="G84" s="5">
        <v>0</v>
      </c>
      <c r="H84" s="4">
        <v>0.13555658483865987</v>
      </c>
      <c r="I84" s="3">
        <v>0.9316702819956616</v>
      </c>
      <c r="J84" s="3">
        <v>0.11504424778761062</v>
      </c>
      <c r="K84" s="3">
        <v>0</v>
      </c>
      <c r="L84" s="4">
        <v>154.52016942682107</v>
      </c>
      <c r="M84" s="3">
        <v>9.1467500558409645E-2</v>
      </c>
      <c r="N84" s="3">
        <v>0.75201845444059978</v>
      </c>
      <c r="O84" s="3">
        <v>0.59977281332828469</v>
      </c>
    </row>
    <row r="85" spans="1:15">
      <c r="A85" t="s">
        <v>171</v>
      </c>
      <c r="B85" s="4">
        <v>0</v>
      </c>
      <c r="C85" s="1">
        <v>0</v>
      </c>
      <c r="D85" s="2">
        <v>0</v>
      </c>
      <c r="E85" s="4">
        <v>0</v>
      </c>
      <c r="F85" s="4">
        <v>0</v>
      </c>
      <c r="G85" s="5">
        <v>0</v>
      </c>
      <c r="H85" s="4">
        <v>0.23872679045092837</v>
      </c>
      <c r="I85" s="3">
        <v>1.25</v>
      </c>
      <c r="J85" s="3">
        <v>0.18604651162790697</v>
      </c>
      <c r="K85" s="3">
        <v>0</v>
      </c>
      <c r="L85" s="4">
        <v>240.32042723631511</v>
      </c>
      <c r="M85" s="3">
        <v>2.1666666666666665</v>
      </c>
      <c r="N85" s="3">
        <v>0.78562091503267972</v>
      </c>
      <c r="O85" s="3">
        <v>0.88381742738589208</v>
      </c>
    </row>
    <row r="86" spans="1:15">
      <c r="A86" t="s">
        <v>172</v>
      </c>
      <c r="B86" s="4">
        <v>6.8027210884353737</v>
      </c>
      <c r="C86" s="1">
        <v>7</v>
      </c>
      <c r="D86" s="2">
        <v>1</v>
      </c>
      <c r="E86" s="4">
        <v>340.13605442176868</v>
      </c>
      <c r="F86" s="4">
        <v>0</v>
      </c>
      <c r="G86" s="5">
        <v>0</v>
      </c>
      <c r="H86" s="4">
        <v>0.15935415935415936</v>
      </c>
      <c r="I86" s="3">
        <v>0.73873873873873874</v>
      </c>
      <c r="J86" s="3">
        <v>8.4745762711864403E-2</v>
      </c>
      <c r="K86" s="3">
        <v>0</v>
      </c>
      <c r="L86" s="4">
        <v>302.41143665069518</v>
      </c>
      <c r="M86" s="3">
        <v>5.1917680074836298E-2</v>
      </c>
      <c r="N86" s="3">
        <v>0.75748273215656181</v>
      </c>
      <c r="O86" s="3">
        <v>0.73200822481151473</v>
      </c>
    </row>
    <row r="87" spans="1:15">
      <c r="A87" t="s">
        <v>173</v>
      </c>
      <c r="B87" s="4">
        <v>8.064516129032258</v>
      </c>
      <c r="C87" s="1">
        <v>4</v>
      </c>
      <c r="D87" s="2">
        <v>1</v>
      </c>
      <c r="E87" s="4">
        <v>0</v>
      </c>
      <c r="F87" s="4">
        <v>0</v>
      </c>
      <c r="G87" s="5">
        <v>0</v>
      </c>
      <c r="H87" s="4">
        <v>0.32157968970380818</v>
      </c>
      <c r="I87" s="3">
        <v>0.93006993006993011</v>
      </c>
      <c r="J87" s="3">
        <v>9.5890410958904104E-2</v>
      </c>
      <c r="K87" s="3">
        <v>0</v>
      </c>
      <c r="L87" s="4">
        <v>369.36715094804237</v>
      </c>
      <c r="M87" s="3">
        <v>0</v>
      </c>
      <c r="N87" s="3">
        <v>0.79323308270676696</v>
      </c>
      <c r="O87" s="3">
        <v>0.87707641196013286</v>
      </c>
    </row>
    <row r="88" spans="1:15">
      <c r="A88" t="s">
        <v>174</v>
      </c>
      <c r="B88" s="4">
        <v>0</v>
      </c>
      <c r="C88" s="1">
        <v>0</v>
      </c>
      <c r="D88" s="2">
        <v>0</v>
      </c>
      <c r="E88" s="4">
        <v>0</v>
      </c>
      <c r="F88" s="4">
        <v>0</v>
      </c>
      <c r="G88" s="5">
        <v>0</v>
      </c>
      <c r="H88" s="4">
        <v>0.33228840125391851</v>
      </c>
      <c r="I88" s="3">
        <v>1.1081081081081081</v>
      </c>
      <c r="J88" s="3">
        <v>5.128205128205128E-2</v>
      </c>
      <c r="K88" s="3">
        <v>0</v>
      </c>
      <c r="L88" s="4">
        <v>577.61732851985562</v>
      </c>
      <c r="M88" s="3">
        <v>0.58745874587458746</v>
      </c>
      <c r="N88" s="3">
        <v>0.69827586206896552</v>
      </c>
      <c r="O88" s="3">
        <v>0.95744680851063835</v>
      </c>
    </row>
    <row r="89" spans="1:15">
      <c r="A89" t="s">
        <v>175</v>
      </c>
      <c r="B89" s="4">
        <v>19.607843137254903</v>
      </c>
      <c r="C89" s="1">
        <v>0</v>
      </c>
      <c r="D89" s="2">
        <v>1</v>
      </c>
      <c r="E89" s="4">
        <v>0</v>
      </c>
      <c r="F89" s="4">
        <v>20.863759649488838</v>
      </c>
      <c r="G89" s="5">
        <v>0</v>
      </c>
      <c r="H89" s="4">
        <v>0.32666666666666666</v>
      </c>
      <c r="I89" s="3">
        <v>0.86956521739130432</v>
      </c>
      <c r="J89" s="3">
        <v>0.16666666666666666</v>
      </c>
      <c r="K89" s="3">
        <v>0</v>
      </c>
      <c r="L89" s="4">
        <v>41.727519298977676</v>
      </c>
      <c r="M89" s="3">
        <v>0.28345498783454987</v>
      </c>
      <c r="N89" s="3">
        <v>0.7100591715976331</v>
      </c>
      <c r="O89" s="3">
        <v>0.9362186788154897</v>
      </c>
    </row>
    <row r="90" spans="1:15">
      <c r="A90" t="s">
        <v>176</v>
      </c>
      <c r="B90" s="4">
        <v>17.543859649122805</v>
      </c>
      <c r="C90" s="1">
        <v>0</v>
      </c>
      <c r="D90" s="2">
        <v>0.8571428571428571</v>
      </c>
      <c r="E90" s="4">
        <v>0</v>
      </c>
      <c r="F90" s="4">
        <v>11.868027533823879</v>
      </c>
      <c r="G90" s="5">
        <v>0</v>
      </c>
      <c r="H90" s="4">
        <v>0.2136669874879692</v>
      </c>
      <c r="I90" s="3">
        <v>1.5263157894736843</v>
      </c>
      <c r="J90" s="3">
        <v>6.6666666666666666E-2</v>
      </c>
      <c r="K90" s="3">
        <v>0</v>
      </c>
      <c r="L90" s="4">
        <v>439.1170187514835</v>
      </c>
      <c r="M90" s="3">
        <v>0</v>
      </c>
      <c r="N90" s="3">
        <v>0.73643410852713176</v>
      </c>
      <c r="O90" s="3">
        <v>0.92307692307692313</v>
      </c>
    </row>
    <row r="91" spans="1:15">
      <c r="A91" t="s">
        <v>178</v>
      </c>
      <c r="B91" s="4">
        <v>5.0697084917617232</v>
      </c>
      <c r="C91" s="1">
        <v>4</v>
      </c>
      <c r="D91" s="2">
        <v>0.93333333333333335</v>
      </c>
      <c r="E91" s="4">
        <v>126.74271229404309</v>
      </c>
      <c r="F91" s="4">
        <v>4.8066909137519431</v>
      </c>
      <c r="G91" s="5">
        <v>0</v>
      </c>
      <c r="H91" s="4">
        <v>0.31426152171283417</v>
      </c>
      <c r="I91" s="3">
        <v>0.80764331210191087</v>
      </c>
      <c r="J91" s="3">
        <v>0.10375</v>
      </c>
      <c r="K91" s="3">
        <v>0</v>
      </c>
      <c r="L91" s="4">
        <v>384.53527310015545</v>
      </c>
      <c r="M91" s="3">
        <v>5.4145917318789032E-2</v>
      </c>
      <c r="N91" s="3">
        <v>0.74227168344815408</v>
      </c>
      <c r="O91" s="3">
        <v>0.730190076524315</v>
      </c>
    </row>
    <row r="92" spans="1:15">
      <c r="A92" t="s">
        <v>180</v>
      </c>
      <c r="B92" s="4">
        <v>8.8757396449704142</v>
      </c>
      <c r="C92" s="1">
        <v>5</v>
      </c>
      <c r="D92" s="2">
        <v>1</v>
      </c>
      <c r="E92" s="4">
        <v>0</v>
      </c>
      <c r="F92" s="4">
        <v>0</v>
      </c>
      <c r="G92" s="5">
        <v>0</v>
      </c>
      <c r="H92" s="4">
        <v>1.1122881355932203E-2</v>
      </c>
      <c r="I92" s="3">
        <v>0.59270516717325228</v>
      </c>
      <c r="J92" s="3">
        <v>4.9535603715170282E-2</v>
      </c>
      <c r="K92" s="3">
        <v>0</v>
      </c>
      <c r="L92" s="4">
        <v>287.30003264773097</v>
      </c>
      <c r="M92" s="3">
        <v>1.3470958712386284E-2</v>
      </c>
      <c r="N92" s="3">
        <v>0.6953125</v>
      </c>
      <c r="O92" s="3">
        <v>0.90513833992094861</v>
      </c>
    </row>
    <row r="93" spans="1:15">
      <c r="A93" t="s">
        <v>182</v>
      </c>
      <c r="B93" s="4">
        <v>0</v>
      </c>
      <c r="C93" s="1">
        <v>0</v>
      </c>
      <c r="D93" s="2">
        <v>0</v>
      </c>
      <c r="E93" s="4">
        <v>0</v>
      </c>
      <c r="F93" s="4">
        <v>0</v>
      </c>
      <c r="G93" s="5">
        <v>0</v>
      </c>
      <c r="H93" s="4">
        <v>0.43850267379679142</v>
      </c>
      <c r="I93" s="3">
        <v>1.4545454545454546</v>
      </c>
      <c r="J93" s="3">
        <v>0</v>
      </c>
      <c r="K93" s="3">
        <v>0</v>
      </c>
      <c r="L93" s="4">
        <v>1055.0113036925395</v>
      </c>
      <c r="M93" s="3">
        <v>0.40406976744186046</v>
      </c>
      <c r="N93" s="3">
        <v>0.61971830985915488</v>
      </c>
      <c r="O93" s="3">
        <v>0.95454545454545459</v>
      </c>
    </row>
    <row r="94" spans="1:15">
      <c r="A94" t="s">
        <v>183</v>
      </c>
      <c r="B94" s="4">
        <v>11.904761904761903</v>
      </c>
      <c r="C94" s="1">
        <v>1</v>
      </c>
      <c r="D94" s="2">
        <v>0.5</v>
      </c>
      <c r="E94" s="4">
        <v>0</v>
      </c>
      <c r="F94" s="4">
        <v>0</v>
      </c>
      <c r="G94" s="5">
        <v>0</v>
      </c>
      <c r="H94" s="4">
        <v>0.2964669738863287</v>
      </c>
      <c r="I94" s="3">
        <v>1.0253164556962024</v>
      </c>
      <c r="J94" s="3">
        <v>5.9405940594059403E-2</v>
      </c>
      <c r="K94" s="3">
        <v>0</v>
      </c>
      <c r="L94" s="4">
        <v>198.45644983461963</v>
      </c>
      <c r="M94" s="3">
        <v>0</v>
      </c>
      <c r="N94" s="3">
        <v>0.71621621621621623</v>
      </c>
      <c r="O94" s="3">
        <v>0.955719557195572</v>
      </c>
    </row>
    <row r="95" spans="1:15">
      <c r="A95" t="s">
        <v>185</v>
      </c>
      <c r="B95" s="4">
        <v>0</v>
      </c>
      <c r="C95" s="1">
        <v>0</v>
      </c>
      <c r="D95" s="2">
        <v>0</v>
      </c>
      <c r="E95" s="4">
        <v>0</v>
      </c>
      <c r="F95" s="4">
        <v>0</v>
      </c>
      <c r="G95" s="5">
        <v>0</v>
      </c>
      <c r="H95" s="4">
        <v>0.4152542372881356</v>
      </c>
      <c r="I95" s="3">
        <v>1.8846153846153846</v>
      </c>
      <c r="J95" s="3">
        <v>0.1</v>
      </c>
      <c r="K95" s="3">
        <v>0</v>
      </c>
      <c r="L95" s="4">
        <v>154.89467162329618</v>
      </c>
      <c r="M95" s="3">
        <v>1.793103448275862E-2</v>
      </c>
      <c r="N95" s="3">
        <v>0.68</v>
      </c>
      <c r="O95" s="3">
        <v>0.7846153846153846</v>
      </c>
    </row>
    <row r="96" spans="1:15">
      <c r="A96" t="s">
        <v>187</v>
      </c>
      <c r="B96" s="4">
        <v>0</v>
      </c>
      <c r="C96" s="1">
        <v>0</v>
      </c>
      <c r="D96" s="2">
        <v>0.33333333333333331</v>
      </c>
      <c r="E96" s="4">
        <v>0</v>
      </c>
      <c r="F96" s="4">
        <v>11.586142973004288</v>
      </c>
      <c r="G96" s="5">
        <v>0</v>
      </c>
      <c r="H96" s="4">
        <v>0.45571536714610145</v>
      </c>
      <c r="I96" s="3">
        <v>0.82828282828282829</v>
      </c>
      <c r="J96" s="3">
        <v>5.4054054054054057E-2</v>
      </c>
      <c r="K96" s="3">
        <v>0</v>
      </c>
      <c r="L96" s="4">
        <v>556.13486270420583</v>
      </c>
      <c r="M96" s="3">
        <v>0.212556421830119</v>
      </c>
      <c r="N96" s="3">
        <v>0.74846625766871167</v>
      </c>
      <c r="O96" s="3">
        <v>0.93950617283950622</v>
      </c>
    </row>
    <row r="97" spans="1:15">
      <c r="A97" t="s">
        <v>188</v>
      </c>
      <c r="B97" s="4">
        <v>10.328997704667177</v>
      </c>
      <c r="C97" s="1">
        <v>80</v>
      </c>
      <c r="D97" s="2">
        <v>0.89017341040462428</v>
      </c>
      <c r="E97" s="4">
        <v>57.38332058148432</v>
      </c>
      <c r="F97" s="4">
        <v>5.7282954883944734</v>
      </c>
      <c r="G97" s="5">
        <v>0</v>
      </c>
      <c r="H97" s="4">
        <v>0.27424333879451585</v>
      </c>
      <c r="I97" s="3">
        <v>0.87647902474005024</v>
      </c>
      <c r="J97" s="3">
        <v>6.5505490344566458E-2</v>
      </c>
      <c r="K97" s="3">
        <v>0</v>
      </c>
      <c r="L97" s="4">
        <v>203.35448983800379</v>
      </c>
      <c r="M97" s="3">
        <v>1.492448212047042E-3</v>
      </c>
      <c r="N97" s="3">
        <v>0.76185505517447061</v>
      </c>
      <c r="O97" s="3">
        <v>0.84100399622827893</v>
      </c>
    </row>
    <row r="98" spans="1:15">
      <c r="A98" t="s">
        <v>190</v>
      </c>
      <c r="B98" s="4">
        <v>0</v>
      </c>
      <c r="C98" s="1">
        <v>1</v>
      </c>
      <c r="D98" s="2">
        <v>0</v>
      </c>
      <c r="E98" s="4">
        <v>0</v>
      </c>
      <c r="F98" s="4">
        <v>0</v>
      </c>
      <c r="G98" s="5">
        <v>0</v>
      </c>
      <c r="H98" s="4">
        <v>0.71018276762402088</v>
      </c>
      <c r="I98" s="3">
        <v>1.032258064516129</v>
      </c>
      <c r="J98" s="3">
        <v>0.05</v>
      </c>
      <c r="K98" s="3">
        <v>0</v>
      </c>
      <c r="L98" s="4">
        <v>244.3280977312391</v>
      </c>
      <c r="M98" s="3">
        <v>0</v>
      </c>
      <c r="N98" s="3">
        <v>0.75</v>
      </c>
      <c r="O98" s="3">
        <v>0.96969696969696972</v>
      </c>
    </row>
    <row r="99" spans="1:15">
      <c r="A99" t="s">
        <v>191</v>
      </c>
      <c r="B99" s="4">
        <v>20.833333333333332</v>
      </c>
      <c r="C99" s="1">
        <v>1</v>
      </c>
      <c r="D99" s="2">
        <v>0</v>
      </c>
      <c r="E99" s="4">
        <v>0</v>
      </c>
      <c r="F99" s="4">
        <v>16.65278934221482</v>
      </c>
      <c r="G99" s="5">
        <v>0</v>
      </c>
      <c r="H99" s="4">
        <v>0.21132075471698114</v>
      </c>
      <c r="I99" s="3">
        <v>2.5897435897435899</v>
      </c>
      <c r="J99" s="3">
        <v>4.1666666666666664E-2</v>
      </c>
      <c r="K99" s="3">
        <v>0</v>
      </c>
      <c r="L99" s="4">
        <v>249.79184013322231</v>
      </c>
      <c r="M99" s="3">
        <v>0</v>
      </c>
      <c r="N99" s="3">
        <v>0.68817204301075274</v>
      </c>
      <c r="O99" s="3">
        <v>0.87705956907477822</v>
      </c>
    </row>
    <row r="100" spans="1:15">
      <c r="A100" t="s">
        <v>192</v>
      </c>
      <c r="B100" s="4">
        <v>0</v>
      </c>
      <c r="C100" s="1">
        <v>0</v>
      </c>
      <c r="D100" s="2">
        <v>0</v>
      </c>
      <c r="E100" s="4">
        <v>0</v>
      </c>
      <c r="F100" s="4">
        <v>0</v>
      </c>
      <c r="G100" s="5">
        <v>0</v>
      </c>
      <c r="H100" s="4">
        <v>0.26729559748427673</v>
      </c>
      <c r="I100" s="3">
        <v>1.0384615384615385</v>
      </c>
      <c r="J100" s="3">
        <v>0.14285714285714285</v>
      </c>
      <c r="K100" s="3">
        <v>0</v>
      </c>
      <c r="L100" s="4">
        <v>338.9830508474576</v>
      </c>
      <c r="M100" s="3">
        <v>0.15417743324720068</v>
      </c>
      <c r="N100" s="3">
        <v>0.67245370370370372</v>
      </c>
      <c r="O100" s="3">
        <v>0.94132653061224492</v>
      </c>
    </row>
    <row r="101" spans="1:15">
      <c r="A101" t="s">
        <v>194</v>
      </c>
      <c r="B101" s="4">
        <v>30.303030303030305</v>
      </c>
      <c r="C101" s="1">
        <v>0</v>
      </c>
      <c r="D101" s="2">
        <v>0</v>
      </c>
      <c r="E101" s="4">
        <v>0</v>
      </c>
      <c r="F101" s="4">
        <v>0</v>
      </c>
      <c r="G101" s="5">
        <v>0</v>
      </c>
      <c r="H101" s="4">
        <v>0.49693251533742333</v>
      </c>
      <c r="I101" s="3">
        <v>0.5625</v>
      </c>
      <c r="J101" s="3">
        <v>0.12820512820512819</v>
      </c>
      <c r="K101" s="3">
        <v>0</v>
      </c>
      <c r="L101" s="4">
        <v>701.44673388864533</v>
      </c>
      <c r="M101" s="3">
        <v>0.67135325131810197</v>
      </c>
      <c r="N101" s="3">
        <v>0.7433035714285714</v>
      </c>
      <c r="O101" s="3">
        <v>0.77635782747603832</v>
      </c>
    </row>
    <row r="102" spans="1:15">
      <c r="A102" t="s">
        <v>195</v>
      </c>
      <c r="B102" s="4">
        <v>10.204081632653061</v>
      </c>
      <c r="C102" s="1">
        <v>1</v>
      </c>
      <c r="D102" s="2">
        <v>0.2</v>
      </c>
      <c r="E102" s="4">
        <v>0</v>
      </c>
      <c r="F102" s="4">
        <v>0</v>
      </c>
      <c r="G102" s="5">
        <v>0</v>
      </c>
      <c r="H102" s="4">
        <v>0.20793950850661624</v>
      </c>
      <c r="I102" s="3">
        <v>1.0392156862745099</v>
      </c>
      <c r="J102" s="3">
        <v>0.17894736842105263</v>
      </c>
      <c r="K102" s="3">
        <v>0</v>
      </c>
      <c r="L102" s="4">
        <v>262.34199856904365</v>
      </c>
      <c r="M102" s="3">
        <v>0.22406384284837325</v>
      </c>
      <c r="N102" s="3">
        <v>0.72514112027789834</v>
      </c>
      <c r="O102" s="3">
        <v>0.89255014326647564</v>
      </c>
    </row>
    <row r="103" spans="1:15">
      <c r="A103" t="s">
        <v>197</v>
      </c>
      <c r="B103" s="4">
        <v>21.739130434782609</v>
      </c>
      <c r="C103" s="1">
        <v>2</v>
      </c>
      <c r="D103" s="2">
        <v>1</v>
      </c>
      <c r="E103" s="4">
        <v>0</v>
      </c>
      <c r="F103" s="4">
        <v>0</v>
      </c>
      <c r="G103" s="5">
        <v>0</v>
      </c>
      <c r="H103" s="4">
        <v>8.8495575221238937E-2</v>
      </c>
      <c r="I103" s="3">
        <v>1.0661764705882353</v>
      </c>
      <c r="J103" s="3">
        <v>7.9710144927536225E-2</v>
      </c>
      <c r="K103" s="3">
        <v>0</v>
      </c>
      <c r="L103" s="4">
        <v>238.71375412483329</v>
      </c>
      <c r="M103" s="3">
        <v>0.40655105973025046</v>
      </c>
      <c r="N103" s="3">
        <v>0.76494023904382469</v>
      </c>
      <c r="O103" s="3">
        <v>0.91419656786271453</v>
      </c>
    </row>
    <row r="104" spans="1:15">
      <c r="A104" t="s">
        <v>198</v>
      </c>
      <c r="B104" s="4">
        <v>0</v>
      </c>
      <c r="C104" s="1">
        <v>1</v>
      </c>
      <c r="D104" s="2">
        <v>1</v>
      </c>
      <c r="E104" s="4">
        <v>0</v>
      </c>
      <c r="F104" s="4">
        <v>0</v>
      </c>
      <c r="G104" s="5">
        <v>0</v>
      </c>
      <c r="H104" s="4">
        <v>0.52303330970942596</v>
      </c>
      <c r="I104" s="3">
        <v>0.875</v>
      </c>
      <c r="J104" s="3">
        <v>2.9702970297029702E-2</v>
      </c>
      <c r="K104" s="3">
        <v>0</v>
      </c>
      <c r="L104" s="4">
        <v>206.27510585169907</v>
      </c>
      <c r="M104" s="3">
        <v>0.57680914092255609</v>
      </c>
      <c r="N104" s="3">
        <v>0.77203065134099613</v>
      </c>
      <c r="O104" s="3">
        <v>0.70625000000000004</v>
      </c>
    </row>
    <row r="105" spans="1:15">
      <c r="A105" t="s">
        <v>199</v>
      </c>
      <c r="B105" s="4">
        <v>3.1545741324921135</v>
      </c>
      <c r="C105" s="1">
        <v>0</v>
      </c>
      <c r="D105" s="2">
        <v>0.8721804511278195</v>
      </c>
      <c r="E105" s="4">
        <v>0</v>
      </c>
      <c r="F105" s="4">
        <v>9.5911761179714663</v>
      </c>
      <c r="G105" s="5">
        <v>0</v>
      </c>
      <c r="H105" s="4">
        <v>0.19132473622508792</v>
      </c>
      <c r="I105" s="3">
        <v>1.0332225913621262</v>
      </c>
      <c r="J105" s="3">
        <v>6.9767441860465115E-2</v>
      </c>
      <c r="K105" s="3">
        <v>0</v>
      </c>
      <c r="L105" s="4">
        <v>457.97865963313757</v>
      </c>
      <c r="M105" s="3">
        <v>0</v>
      </c>
      <c r="N105" s="3">
        <v>0.79099099099099102</v>
      </c>
      <c r="O105" s="3">
        <v>0.94032158317872605</v>
      </c>
    </row>
    <row r="106" spans="1:15">
      <c r="A106" t="s">
        <v>201</v>
      </c>
      <c r="B106" s="4">
        <v>68.965517241379303</v>
      </c>
      <c r="C106" s="1">
        <v>0</v>
      </c>
      <c r="D106" s="2">
        <v>0</v>
      </c>
      <c r="E106" s="4">
        <v>0</v>
      </c>
      <c r="F106" s="4">
        <v>0</v>
      </c>
      <c r="G106" s="5">
        <v>0</v>
      </c>
      <c r="H106" s="4">
        <v>0.57223796033994334</v>
      </c>
      <c r="I106" s="3">
        <v>0.32258064516129031</v>
      </c>
      <c r="J106" s="3">
        <v>0.1875</v>
      </c>
      <c r="K106" s="3">
        <v>0</v>
      </c>
      <c r="L106" s="4">
        <v>154.89467162329618</v>
      </c>
      <c r="M106" s="3">
        <v>2.1618320610687021</v>
      </c>
      <c r="N106" s="3">
        <v>0.72200263504611328</v>
      </c>
      <c r="O106" s="3">
        <v>0.74955277280858679</v>
      </c>
    </row>
    <row r="107" spans="1:15">
      <c r="A107" t="s">
        <v>203</v>
      </c>
      <c r="B107" s="4">
        <v>0</v>
      </c>
      <c r="C107" s="1">
        <v>0</v>
      </c>
      <c r="D107" s="2">
        <v>0</v>
      </c>
      <c r="E107" s="4">
        <v>0</v>
      </c>
      <c r="F107" s="4">
        <v>0</v>
      </c>
      <c r="G107" s="5">
        <v>0</v>
      </c>
      <c r="H107" s="4">
        <v>0.5736434108527132</v>
      </c>
      <c r="I107" s="3">
        <v>0.97058823529411764</v>
      </c>
      <c r="J107" s="3">
        <v>0.1111111111111111</v>
      </c>
      <c r="K107" s="3">
        <v>0</v>
      </c>
      <c r="L107" s="4">
        <v>461.45494028230189</v>
      </c>
      <c r="M107" s="3">
        <v>2.0591517857142856</v>
      </c>
      <c r="N107" s="3">
        <v>0.68945868945868949</v>
      </c>
      <c r="O107" s="3">
        <v>0.93803418803418803</v>
      </c>
    </row>
    <row r="108" spans="1:15">
      <c r="A108" t="s">
        <v>204</v>
      </c>
      <c r="B108" s="4">
        <v>0</v>
      </c>
      <c r="C108" s="1">
        <v>0</v>
      </c>
      <c r="D108" s="2">
        <v>0</v>
      </c>
      <c r="E108" s="4">
        <v>4166.6666666666661</v>
      </c>
      <c r="F108" s="4">
        <v>0</v>
      </c>
      <c r="G108" s="5">
        <v>0</v>
      </c>
      <c r="H108" s="4">
        <v>0.12549019607843137</v>
      </c>
      <c r="I108" s="3">
        <v>0.80487804878048785</v>
      </c>
      <c r="J108" s="3">
        <v>4.5454545454545456E-2</v>
      </c>
      <c r="K108" s="3">
        <v>0</v>
      </c>
      <c r="L108" s="4">
        <v>175.64402810304449</v>
      </c>
      <c r="M108" s="3">
        <v>0.1464</v>
      </c>
      <c r="N108" s="3">
        <v>0.73524590163934422</v>
      </c>
      <c r="O108" s="3">
        <v>0.83736263736263739</v>
      </c>
    </row>
    <row r="109" spans="1:15">
      <c r="A109" t="s">
        <v>206</v>
      </c>
      <c r="B109" s="4">
        <v>19.230769230769234</v>
      </c>
      <c r="C109" s="1">
        <v>0</v>
      </c>
      <c r="D109" s="2">
        <v>1</v>
      </c>
      <c r="E109" s="4">
        <v>0</v>
      </c>
      <c r="F109" s="4">
        <v>0</v>
      </c>
      <c r="G109" s="5">
        <v>0</v>
      </c>
      <c r="H109" s="4">
        <v>0.17910447761194029</v>
      </c>
      <c r="I109" s="3">
        <v>1.0185185185185186</v>
      </c>
      <c r="J109" s="3">
        <v>5.7692307692307696E-2</v>
      </c>
      <c r="K109" s="3">
        <v>0</v>
      </c>
      <c r="L109" s="4">
        <v>362.45016310257341</v>
      </c>
      <c r="M109" s="3">
        <v>0</v>
      </c>
      <c r="N109" s="3">
        <v>0.71212121212121215</v>
      </c>
      <c r="O109" s="3">
        <v>0.88081936685288642</v>
      </c>
    </row>
    <row r="110" spans="1:15">
      <c r="A110" t="s">
        <v>208</v>
      </c>
      <c r="B110" s="4">
        <v>5.2910052910052912</v>
      </c>
      <c r="C110" s="1">
        <v>3</v>
      </c>
      <c r="D110" s="2">
        <v>1</v>
      </c>
      <c r="E110" s="4">
        <v>0</v>
      </c>
      <c r="F110" s="4">
        <v>17.754630999585725</v>
      </c>
      <c r="G110" s="5">
        <v>0</v>
      </c>
      <c r="H110" s="4">
        <v>0.21288515406162464</v>
      </c>
      <c r="I110" s="3">
        <v>0.82266009852216748</v>
      </c>
      <c r="J110" s="3">
        <v>9.036144578313253E-2</v>
      </c>
      <c r="K110" s="3">
        <v>0</v>
      </c>
      <c r="L110" s="4">
        <v>171.62809966266201</v>
      </c>
      <c r="M110" s="3">
        <v>7.7621621621621617E-2</v>
      </c>
      <c r="N110" s="3">
        <v>0.79585326953748003</v>
      </c>
      <c r="O110" s="3">
        <v>0.65301085883514309</v>
      </c>
    </row>
    <row r="111" spans="1:15">
      <c r="A111" t="s">
        <v>210</v>
      </c>
      <c r="B111" s="4">
        <v>0</v>
      </c>
      <c r="C111" s="1">
        <v>0</v>
      </c>
      <c r="D111" s="2">
        <v>0</v>
      </c>
      <c r="E111" s="4">
        <v>0</v>
      </c>
      <c r="F111" s="4">
        <v>0</v>
      </c>
      <c r="G111" s="5">
        <v>0</v>
      </c>
      <c r="H111" s="4">
        <v>0.36152570480928692</v>
      </c>
      <c r="I111" s="3">
        <v>1</v>
      </c>
      <c r="J111" s="3">
        <v>0.10416666666666667</v>
      </c>
      <c r="K111" s="3">
        <v>0</v>
      </c>
      <c r="L111" s="4">
        <v>277.0083102493075</v>
      </c>
      <c r="M111" s="3">
        <v>0.77145214521452143</v>
      </c>
      <c r="N111" s="3">
        <v>0.71691176470588236</v>
      </c>
      <c r="O111" s="3">
        <v>0.93379790940766549</v>
      </c>
    </row>
    <row r="112" spans="1:15">
      <c r="A112" t="s">
        <v>212</v>
      </c>
      <c r="B112" s="4">
        <v>0</v>
      </c>
      <c r="C112" s="1">
        <v>0</v>
      </c>
      <c r="D112" s="2">
        <v>0</v>
      </c>
      <c r="E112" s="4">
        <v>0</v>
      </c>
      <c r="F112" s="4">
        <v>0</v>
      </c>
      <c r="G112" s="5">
        <v>0</v>
      </c>
      <c r="H112" s="4">
        <v>0.51764705882352946</v>
      </c>
      <c r="I112" s="3">
        <v>0.81481481481481477</v>
      </c>
      <c r="J112" s="3">
        <v>0</v>
      </c>
      <c r="K112" s="3">
        <v>0</v>
      </c>
      <c r="L112" s="4">
        <v>283.86050283860499</v>
      </c>
      <c r="M112" s="3">
        <v>0.27559055118110237</v>
      </c>
      <c r="N112" s="3">
        <v>0.80203045685279184</v>
      </c>
      <c r="O112" s="3">
        <v>0.98148148148148151</v>
      </c>
    </row>
    <row r="113" spans="1:15">
      <c r="A113" t="s">
        <v>213</v>
      </c>
      <c r="B113" s="4">
        <v>35.714285714285715</v>
      </c>
      <c r="C113" s="1">
        <v>1</v>
      </c>
      <c r="D113" s="2">
        <v>1</v>
      </c>
      <c r="E113" s="4">
        <v>0</v>
      </c>
      <c r="F113" s="4">
        <v>0</v>
      </c>
      <c r="G113" s="5">
        <v>0</v>
      </c>
      <c r="H113" s="4">
        <v>0.31620553359683795</v>
      </c>
      <c r="I113" s="3">
        <v>1.4782608695652173</v>
      </c>
      <c r="J113" s="3">
        <v>4.3478260869565216E-2</v>
      </c>
      <c r="K113" s="3">
        <v>0</v>
      </c>
      <c r="L113" s="4">
        <v>615.28497409326428</v>
      </c>
      <c r="M113" s="3">
        <v>0.22464558342420937</v>
      </c>
      <c r="N113" s="3">
        <v>0.71859296482412061</v>
      </c>
      <c r="O113" s="3">
        <v>0.99236641221374045</v>
      </c>
    </row>
    <row r="114" spans="1:15">
      <c r="A114" t="s">
        <v>214</v>
      </c>
      <c r="B114" s="4">
        <v>0</v>
      </c>
      <c r="C114" s="1">
        <v>0</v>
      </c>
      <c r="D114" s="2">
        <v>1</v>
      </c>
      <c r="E114" s="4">
        <v>0</v>
      </c>
      <c r="F114" s="4">
        <v>0</v>
      </c>
      <c r="G114" s="5">
        <v>0</v>
      </c>
      <c r="H114" s="4">
        <v>0.42105263157894735</v>
      </c>
      <c r="I114" s="3">
        <v>0.86458333333333337</v>
      </c>
      <c r="J114" s="3">
        <v>0.15277777777777779</v>
      </c>
      <c r="K114" s="3">
        <v>0</v>
      </c>
      <c r="L114" s="4">
        <v>517.29234407330773</v>
      </c>
      <c r="M114" s="3">
        <v>0.53699788583509511</v>
      </c>
      <c r="N114" s="3">
        <v>0.82054794520547947</v>
      </c>
      <c r="O114" s="3">
        <v>0.83284023668639051</v>
      </c>
    </row>
    <row r="115" spans="1:15">
      <c r="A115" t="s">
        <v>215</v>
      </c>
      <c r="B115" s="4">
        <v>0</v>
      </c>
      <c r="C115" s="1">
        <v>0</v>
      </c>
      <c r="D115" s="2">
        <v>1</v>
      </c>
      <c r="E115" s="4">
        <v>0</v>
      </c>
      <c r="F115" s="4">
        <v>0</v>
      </c>
      <c r="G115" s="5">
        <v>0</v>
      </c>
      <c r="H115" s="4">
        <v>0.40813135261923378</v>
      </c>
      <c r="I115" s="3">
        <v>0.83898305084745761</v>
      </c>
      <c r="J115" s="3">
        <v>9.0277777777777776E-2</v>
      </c>
      <c r="K115" s="3">
        <v>0</v>
      </c>
      <c r="L115" s="4">
        <v>565.48520650307989</v>
      </c>
      <c r="M115" s="3">
        <v>0.51853526220614832</v>
      </c>
      <c r="N115" s="3">
        <v>0.79783393501805056</v>
      </c>
      <c r="O115" s="3">
        <v>0.53907284768211916</v>
      </c>
    </row>
    <row r="116" spans="1:15">
      <c r="A116" t="s">
        <v>216</v>
      </c>
      <c r="B116" s="4">
        <v>0</v>
      </c>
      <c r="C116" s="1">
        <v>0</v>
      </c>
      <c r="D116" s="2">
        <v>1</v>
      </c>
      <c r="E116" s="4">
        <v>0</v>
      </c>
      <c r="F116" s="4">
        <v>0</v>
      </c>
      <c r="G116" s="5">
        <v>0</v>
      </c>
      <c r="H116" s="4">
        <v>0.59633027522935778</v>
      </c>
      <c r="I116" s="3">
        <v>1.3</v>
      </c>
      <c r="J116" s="3">
        <v>0</v>
      </c>
      <c r="K116" s="3">
        <v>0</v>
      </c>
      <c r="L116" s="4">
        <v>469.79865771812075</v>
      </c>
      <c r="M116" s="3">
        <v>0.3016453382084095</v>
      </c>
      <c r="N116" s="3">
        <v>0.80487804878048785</v>
      </c>
      <c r="O116" s="3">
        <v>0.89473684210526316</v>
      </c>
    </row>
    <row r="117" spans="1:15">
      <c r="A117" t="s">
        <v>217</v>
      </c>
      <c r="B117" s="4">
        <v>31.25</v>
      </c>
      <c r="C117" s="1">
        <v>0</v>
      </c>
      <c r="D117" s="2">
        <v>0</v>
      </c>
      <c r="E117" s="4">
        <v>0</v>
      </c>
      <c r="F117" s="4">
        <v>44.111160123511247</v>
      </c>
      <c r="G117" s="5">
        <v>0</v>
      </c>
      <c r="H117" s="4">
        <v>0.6097560975609756</v>
      </c>
      <c r="I117" s="3">
        <v>1.263157894736842</v>
      </c>
      <c r="J117" s="3">
        <v>0.05</v>
      </c>
      <c r="K117" s="3">
        <v>0</v>
      </c>
      <c r="L117" s="4">
        <v>176.44464049404499</v>
      </c>
      <c r="M117" s="3">
        <v>0.55538922155688619</v>
      </c>
      <c r="N117" s="3">
        <v>0.74796747967479671</v>
      </c>
      <c r="O117" s="3">
        <v>0.86274509803921573</v>
      </c>
    </row>
    <row r="118" spans="1:15">
      <c r="A118" t="s">
        <v>218</v>
      </c>
      <c r="B118" s="4">
        <v>0</v>
      </c>
      <c r="C118" s="1">
        <v>0</v>
      </c>
      <c r="D118" s="2">
        <v>0</v>
      </c>
      <c r="E118" s="4">
        <v>0</v>
      </c>
      <c r="F118" s="4">
        <v>0</v>
      </c>
      <c r="G118" s="5">
        <v>0</v>
      </c>
      <c r="H118" s="4">
        <v>0.48587570621468928</v>
      </c>
      <c r="I118" s="3">
        <v>0.83333333333333337</v>
      </c>
      <c r="J118" s="3">
        <v>0.15789473684210525</v>
      </c>
      <c r="K118" s="3">
        <v>0</v>
      </c>
      <c r="L118" s="4">
        <v>555.33518445061475</v>
      </c>
      <c r="M118" s="3">
        <v>4.5989010989010985</v>
      </c>
      <c r="N118" s="3">
        <v>0.70512820512820518</v>
      </c>
      <c r="O118" s="3">
        <v>0.85074626865671643</v>
      </c>
    </row>
    <row r="119" spans="1:15">
      <c r="A119" t="s">
        <v>219</v>
      </c>
      <c r="B119" s="4">
        <v>0</v>
      </c>
      <c r="C119" s="1">
        <v>0</v>
      </c>
      <c r="D119" s="2">
        <v>0.5</v>
      </c>
      <c r="E119" s="4">
        <v>1388.8888888888889</v>
      </c>
      <c r="F119" s="4">
        <v>0</v>
      </c>
      <c r="G119" s="5">
        <v>0</v>
      </c>
      <c r="H119" s="4">
        <v>0.21871713985278654</v>
      </c>
      <c r="I119" s="3">
        <v>1.0348837209302326</v>
      </c>
      <c r="J119" s="3">
        <v>0.17721518987341772</v>
      </c>
      <c r="K119" s="3">
        <v>0</v>
      </c>
      <c r="L119" s="4">
        <v>443.64342159988911</v>
      </c>
      <c r="M119" s="3">
        <v>0.1423927178153446</v>
      </c>
      <c r="N119" s="3">
        <v>0.76171875</v>
      </c>
      <c r="O119" s="3">
        <v>0.86065029860650299</v>
      </c>
    </row>
    <row r="120" spans="1:15">
      <c r="A120" t="s">
        <v>220</v>
      </c>
      <c r="B120" s="4">
        <v>90.909090909090907</v>
      </c>
      <c r="C120" s="1">
        <v>0</v>
      </c>
      <c r="D120" s="2">
        <v>1</v>
      </c>
      <c r="E120" s="4">
        <v>0</v>
      </c>
      <c r="F120" s="4">
        <v>0</v>
      </c>
      <c r="G120" s="5">
        <v>0</v>
      </c>
      <c r="H120" s="4">
        <v>0.76271186440677963</v>
      </c>
      <c r="I120" s="3">
        <v>0.83333333333333337</v>
      </c>
      <c r="J120" s="3">
        <v>0</v>
      </c>
      <c r="K120" s="3">
        <v>0</v>
      </c>
      <c r="L120" s="4">
        <v>436.95380774032463</v>
      </c>
      <c r="M120" s="3">
        <v>0</v>
      </c>
      <c r="N120" s="3">
        <v>0.72</v>
      </c>
      <c r="O120" s="3">
        <v>1</v>
      </c>
    </row>
    <row r="121" spans="1:15">
      <c r="A121" t="s">
        <v>221</v>
      </c>
      <c r="B121" s="4">
        <v>41.666666666666664</v>
      </c>
      <c r="C121" s="1">
        <v>0</v>
      </c>
      <c r="D121" s="2">
        <v>0</v>
      </c>
      <c r="E121" s="4">
        <v>0</v>
      </c>
      <c r="F121" s="4">
        <v>0</v>
      </c>
      <c r="G121" s="5">
        <v>0</v>
      </c>
      <c r="H121" s="4">
        <v>0.16842105263157894</v>
      </c>
      <c r="I121" s="3">
        <v>0.85185185185185186</v>
      </c>
      <c r="J121" s="3">
        <v>6.6666666666666666E-2</v>
      </c>
      <c r="K121" s="3">
        <v>0</v>
      </c>
      <c r="L121" s="4">
        <v>366.10878661087867</v>
      </c>
      <c r="M121" s="3">
        <v>0.10946502057613169</v>
      </c>
      <c r="N121" s="3">
        <v>0.79245283018867929</v>
      </c>
      <c r="O121" s="3">
        <v>0.82051282051282048</v>
      </c>
    </row>
    <row r="122" spans="1:15">
      <c r="A122" t="s">
        <v>222</v>
      </c>
      <c r="B122" s="4">
        <v>0</v>
      </c>
      <c r="C122" s="1">
        <v>2</v>
      </c>
      <c r="D122" s="2">
        <v>1</v>
      </c>
      <c r="E122" s="4">
        <v>0</v>
      </c>
      <c r="F122" s="4">
        <v>0</v>
      </c>
      <c r="G122" s="5">
        <v>0</v>
      </c>
      <c r="H122" s="4">
        <v>0.40606060606060607</v>
      </c>
      <c r="I122" s="3">
        <v>1.0769230769230769</v>
      </c>
      <c r="J122" s="3">
        <v>0.16666666666666666</v>
      </c>
      <c r="K122" s="3">
        <v>0</v>
      </c>
      <c r="L122" s="4">
        <v>402.78286341999268</v>
      </c>
      <c r="M122" s="3">
        <v>0.39960629921259844</v>
      </c>
      <c r="N122" s="3">
        <v>0.74916387959866215</v>
      </c>
      <c r="O122" s="3">
        <v>0.95483870967741935</v>
      </c>
    </row>
    <row r="123" spans="1:15">
      <c r="A123" t="s">
        <v>223</v>
      </c>
      <c r="B123" s="4">
        <v>7.9365079365079358</v>
      </c>
      <c r="C123" s="1">
        <v>0</v>
      </c>
      <c r="D123" s="2">
        <v>1</v>
      </c>
      <c r="E123" s="4">
        <v>793.65079365079362</v>
      </c>
      <c r="F123" s="4">
        <v>0</v>
      </c>
      <c r="G123" s="5">
        <v>0</v>
      </c>
      <c r="H123" s="4">
        <v>0.43216630196936545</v>
      </c>
      <c r="I123" s="3">
        <v>1.0378787878787878</v>
      </c>
      <c r="J123" s="3">
        <v>7.9710144927536225E-2</v>
      </c>
      <c r="K123" s="3">
        <v>0</v>
      </c>
      <c r="L123" s="4">
        <v>489.86359183058255</v>
      </c>
      <c r="M123" s="3">
        <v>6.8508598815900767E-2</v>
      </c>
      <c r="N123" s="3">
        <v>0.6406109613656783</v>
      </c>
      <c r="O123" s="3">
        <v>0.9027552674230146</v>
      </c>
    </row>
    <row r="124" spans="1:15">
      <c r="A124" t="s">
        <v>224</v>
      </c>
      <c r="B124" s="4">
        <v>11.627906976744185</v>
      </c>
      <c r="C124" s="1">
        <v>0</v>
      </c>
      <c r="D124" s="2">
        <v>0.5</v>
      </c>
      <c r="E124" s="4">
        <v>1162.7906976744187</v>
      </c>
      <c r="F124" s="4">
        <v>0</v>
      </c>
      <c r="G124" s="5">
        <v>0</v>
      </c>
      <c r="H124" s="4">
        <v>0.2088888888888889</v>
      </c>
      <c r="I124" s="3">
        <v>0.54430379746835444</v>
      </c>
      <c r="J124" s="3">
        <v>6.3291139240506333E-2</v>
      </c>
      <c r="K124" s="3">
        <v>0</v>
      </c>
      <c r="L124" s="4">
        <v>443.29516069449579</v>
      </c>
      <c r="M124" s="3">
        <v>0.17399868680236374</v>
      </c>
      <c r="N124" s="3">
        <v>0.75166666666666671</v>
      </c>
      <c r="O124" s="3">
        <v>0.89072543617998168</v>
      </c>
    </row>
    <row r="125" spans="1:15">
      <c r="A125" t="s">
        <v>225</v>
      </c>
      <c r="B125" s="4">
        <v>0</v>
      </c>
      <c r="C125" s="1">
        <v>0</v>
      </c>
      <c r="D125" s="2">
        <v>0</v>
      </c>
      <c r="E125" s="4">
        <v>0</v>
      </c>
      <c r="F125" s="4">
        <v>0</v>
      </c>
      <c r="G125" s="5">
        <v>0</v>
      </c>
      <c r="H125" s="4">
        <v>7.3654390934844188E-2</v>
      </c>
      <c r="I125" s="3">
        <v>0.79487179487179482</v>
      </c>
      <c r="J125" s="3">
        <v>8.5714285714285715E-2</v>
      </c>
      <c r="K125" s="3">
        <v>0</v>
      </c>
      <c r="L125" s="4">
        <v>387.32394366197184</v>
      </c>
      <c r="M125" s="3">
        <v>0.31811263318112631</v>
      </c>
      <c r="N125" s="3">
        <v>0.65286624203821653</v>
      </c>
      <c r="O125" s="3">
        <v>0.90697674418604646</v>
      </c>
    </row>
    <row r="126" spans="1:15">
      <c r="A126" t="s">
        <v>226</v>
      </c>
      <c r="B126" s="4">
        <v>6.3211125158027812</v>
      </c>
      <c r="C126" s="1">
        <v>0</v>
      </c>
      <c r="D126" s="2">
        <v>0.92307692307692313</v>
      </c>
      <c r="E126" s="4">
        <v>126.42225031605564</v>
      </c>
      <c r="F126" s="4">
        <v>16.789509914205606</v>
      </c>
      <c r="G126" s="5">
        <v>0</v>
      </c>
      <c r="H126" s="4">
        <v>0.2679797848905015</v>
      </c>
      <c r="I126" s="3">
        <v>1.0460947503201024</v>
      </c>
      <c r="J126" s="3">
        <v>0.10057471264367816</v>
      </c>
      <c r="K126" s="3">
        <v>0</v>
      </c>
      <c r="L126" s="4">
        <v>189.72146203052333</v>
      </c>
      <c r="M126" s="3">
        <v>0.42240325865580447</v>
      </c>
      <c r="N126" s="3">
        <v>0.72550000000000003</v>
      </c>
      <c r="O126" s="3">
        <v>0.84892392925633919</v>
      </c>
    </row>
    <row r="127" spans="1:15">
      <c r="A127" t="s">
        <v>227</v>
      </c>
      <c r="B127" s="4">
        <v>0</v>
      </c>
      <c r="C127" s="1">
        <v>0</v>
      </c>
      <c r="D127" s="2">
        <v>0</v>
      </c>
      <c r="E127" s="4">
        <v>0</v>
      </c>
      <c r="F127" s="4">
        <v>0</v>
      </c>
      <c r="G127" s="5">
        <v>0</v>
      </c>
      <c r="H127" s="4">
        <v>0.41984732824427479</v>
      </c>
      <c r="I127" s="3">
        <v>0.94117647058823528</v>
      </c>
      <c r="J127" s="3">
        <v>8.3333333333333329E-2</v>
      </c>
      <c r="K127" s="3">
        <v>0</v>
      </c>
      <c r="L127" s="4">
        <v>793.20113314447599</v>
      </c>
      <c r="M127" s="3">
        <v>0.84008528784648184</v>
      </c>
      <c r="N127" s="3">
        <v>0.68915662650602405</v>
      </c>
      <c r="O127" s="3">
        <v>0.98</v>
      </c>
    </row>
    <row r="128" spans="1:15">
      <c r="A128" t="s">
        <v>228</v>
      </c>
      <c r="B128" s="4">
        <v>0</v>
      </c>
      <c r="C128" s="1">
        <v>0</v>
      </c>
      <c r="D128" s="2">
        <v>0.66666666666666663</v>
      </c>
      <c r="E128" s="4">
        <v>847.45762711864404</v>
      </c>
      <c r="F128" s="4">
        <v>8.0276149955848108</v>
      </c>
      <c r="G128" s="5">
        <v>0</v>
      </c>
      <c r="H128" s="4">
        <v>0.38508557457212717</v>
      </c>
      <c r="I128" s="3">
        <v>0.9007633587786259</v>
      </c>
      <c r="J128" s="3">
        <v>5.6074766355140186E-2</v>
      </c>
      <c r="K128" s="3">
        <v>0</v>
      </c>
      <c r="L128" s="4">
        <v>425.46359476599503</v>
      </c>
      <c r="M128" s="3">
        <v>0.36552696510398308</v>
      </c>
      <c r="N128" s="3">
        <v>0.68060315284441397</v>
      </c>
      <c r="O128" s="3">
        <v>0.84724409448818894</v>
      </c>
    </row>
    <row r="129" spans="1:15">
      <c r="A129" t="s">
        <v>230</v>
      </c>
      <c r="B129" s="4">
        <v>29.411764705882351</v>
      </c>
      <c r="C129" s="1">
        <v>0</v>
      </c>
      <c r="D129" s="2">
        <v>0</v>
      </c>
      <c r="E129" s="4">
        <v>0</v>
      </c>
      <c r="F129" s="4">
        <v>0</v>
      </c>
      <c r="G129" s="5">
        <v>0</v>
      </c>
      <c r="H129" s="4">
        <v>0.66766020864381526</v>
      </c>
      <c r="I129" s="3">
        <v>0.94444444444444442</v>
      </c>
      <c r="J129" s="3">
        <v>2.2222222222222223E-2</v>
      </c>
      <c r="K129" s="3">
        <v>0</v>
      </c>
      <c r="L129" s="4">
        <v>295.85798816568047</v>
      </c>
      <c r="M129" s="3">
        <v>0.79341050756901155</v>
      </c>
      <c r="N129" s="3">
        <v>0.82105263157894737</v>
      </c>
      <c r="O129" s="3">
        <v>0.90322580645161288</v>
      </c>
    </row>
    <row r="130" spans="1:15">
      <c r="A130" t="s">
        <v>232</v>
      </c>
      <c r="B130" s="4">
        <v>32.258064516129032</v>
      </c>
      <c r="C130" s="1">
        <v>0</v>
      </c>
      <c r="D130" s="2">
        <v>0</v>
      </c>
      <c r="E130" s="4">
        <v>0</v>
      </c>
      <c r="F130" s="4">
        <v>0</v>
      </c>
      <c r="G130" s="5">
        <v>0</v>
      </c>
      <c r="H130" s="4">
        <v>0.32891246684350134</v>
      </c>
      <c r="I130" s="3">
        <v>1.0625</v>
      </c>
      <c r="J130" s="3">
        <v>6.6666666666666666E-2</v>
      </c>
      <c r="K130" s="3">
        <v>0</v>
      </c>
      <c r="L130" s="4">
        <v>367.91758646063283</v>
      </c>
      <c r="M130" s="3">
        <v>0.82370820668693012</v>
      </c>
      <c r="N130" s="3">
        <v>0.86440677966101698</v>
      </c>
      <c r="O130" s="3">
        <v>0.95</v>
      </c>
    </row>
    <row r="131" spans="1:15">
      <c r="A131" t="s">
        <v>233</v>
      </c>
      <c r="B131" s="4">
        <v>38.461538461538467</v>
      </c>
      <c r="C131" s="1">
        <v>0</v>
      </c>
      <c r="D131" s="2">
        <v>1</v>
      </c>
      <c r="E131" s="4">
        <v>0</v>
      </c>
      <c r="F131" s="4">
        <v>0</v>
      </c>
      <c r="G131" s="5">
        <v>0</v>
      </c>
      <c r="H131" s="4">
        <v>0.74850299401197606</v>
      </c>
      <c r="I131" s="3">
        <v>1.5263157894736843</v>
      </c>
      <c r="J131" s="3">
        <v>0.08</v>
      </c>
      <c r="K131" s="3">
        <v>0</v>
      </c>
      <c r="L131" s="4">
        <v>429.00042900042899</v>
      </c>
      <c r="M131" s="3">
        <v>1.7607192254495159</v>
      </c>
      <c r="N131" s="3">
        <v>0.74548736462093868</v>
      </c>
      <c r="O131" s="3">
        <v>0.77335984095427435</v>
      </c>
    </row>
    <row r="132" spans="1:15">
      <c r="A132" t="s">
        <v>234</v>
      </c>
      <c r="B132" s="4">
        <v>35.714285714285715</v>
      </c>
      <c r="C132" s="1">
        <v>0</v>
      </c>
      <c r="D132" s="2">
        <v>1</v>
      </c>
      <c r="E132" s="4">
        <v>0</v>
      </c>
      <c r="F132" s="4">
        <v>0</v>
      </c>
      <c r="G132" s="5">
        <v>0</v>
      </c>
      <c r="H132" s="4">
        <v>0.30226700251889171</v>
      </c>
      <c r="I132" s="3">
        <v>0.92307692307692313</v>
      </c>
      <c r="J132" s="3">
        <v>0.125</v>
      </c>
      <c r="K132" s="3">
        <v>0</v>
      </c>
      <c r="L132" s="4">
        <v>33.433634236041456</v>
      </c>
      <c r="M132" s="3">
        <v>0.54342105263157892</v>
      </c>
      <c r="N132" s="3">
        <v>0.82332155477031799</v>
      </c>
      <c r="O132" s="3">
        <v>0.6785714285714286</v>
      </c>
    </row>
    <row r="133" spans="1:15">
      <c r="A133" t="s">
        <v>235</v>
      </c>
      <c r="B133" s="4">
        <v>6.1349693251533743</v>
      </c>
      <c r="C133" s="1">
        <v>2</v>
      </c>
      <c r="D133" s="2">
        <v>0.4</v>
      </c>
      <c r="E133" s="4">
        <v>0</v>
      </c>
      <c r="F133" s="4">
        <v>0</v>
      </c>
      <c r="G133" s="5">
        <v>0</v>
      </c>
      <c r="H133" s="4">
        <v>0.49660035255603124</v>
      </c>
      <c r="I133" s="3">
        <v>0.76980198019801982</v>
      </c>
      <c r="J133" s="3">
        <v>4.2134831460674156E-2</v>
      </c>
      <c r="K133" s="3">
        <v>0</v>
      </c>
      <c r="L133" s="4">
        <v>289.14657048320265</v>
      </c>
      <c r="M133" s="3">
        <v>0</v>
      </c>
      <c r="N133" s="3">
        <v>0.7025888958203369</v>
      </c>
      <c r="O133" s="3">
        <v>0.81358609794628756</v>
      </c>
    </row>
    <row r="134" spans="1:15">
      <c r="A134" t="s">
        <v>237</v>
      </c>
      <c r="B134" s="4">
        <v>0</v>
      </c>
      <c r="C134" s="1">
        <v>0</v>
      </c>
      <c r="D134" s="2">
        <v>1</v>
      </c>
      <c r="E134" s="4">
        <v>0</v>
      </c>
      <c r="F134" s="4">
        <v>0</v>
      </c>
      <c r="G134" s="5">
        <v>0</v>
      </c>
      <c r="H134" s="4">
        <v>0.20338983050847459</v>
      </c>
      <c r="I134" s="3">
        <v>1.1071428571428572</v>
      </c>
      <c r="J134" s="3">
        <v>4.7619047619047616E-2</v>
      </c>
      <c r="K134" s="3">
        <v>0</v>
      </c>
      <c r="L134" s="4">
        <v>301.20481927710847</v>
      </c>
      <c r="M134" s="3">
        <v>0.84928229665071775</v>
      </c>
      <c r="N134" s="3">
        <v>0.84615384615384615</v>
      </c>
      <c r="O134" s="3">
        <v>0.98293515358361772</v>
      </c>
    </row>
    <row r="135" spans="1:15">
      <c r="A135" t="s">
        <v>238</v>
      </c>
      <c r="B135" s="4">
        <v>0</v>
      </c>
      <c r="C135" s="1">
        <v>0</v>
      </c>
      <c r="D135" s="2">
        <v>1</v>
      </c>
      <c r="E135" s="4">
        <v>0</v>
      </c>
      <c r="F135" s="4">
        <v>29.325513196480937</v>
      </c>
      <c r="G135" s="5">
        <v>0</v>
      </c>
      <c r="H135" s="4">
        <v>0.30196078431372547</v>
      </c>
      <c r="I135" s="3">
        <v>0.73913043478260865</v>
      </c>
      <c r="J135" s="3">
        <v>6.4516129032258063E-2</v>
      </c>
      <c r="K135" s="3">
        <v>0</v>
      </c>
      <c r="L135" s="4">
        <v>58.651026392961874</v>
      </c>
      <c r="M135" s="3">
        <v>0.44526315789473686</v>
      </c>
      <c r="N135" s="3">
        <v>0.84285714285714286</v>
      </c>
      <c r="O135" s="3">
        <v>0.94029850746268662</v>
      </c>
    </row>
    <row r="136" spans="1:15">
      <c r="A136" t="s">
        <v>239</v>
      </c>
      <c r="B136" s="4">
        <v>0</v>
      </c>
      <c r="C136" s="1">
        <v>0</v>
      </c>
      <c r="D136" s="2">
        <v>0.5</v>
      </c>
      <c r="E136" s="4">
        <v>0</v>
      </c>
      <c r="F136" s="4">
        <v>0</v>
      </c>
      <c r="G136" s="5">
        <v>0</v>
      </c>
      <c r="H136" s="4">
        <v>0.21883289124668434</v>
      </c>
      <c r="I136" s="3">
        <v>0.68421052631578949</v>
      </c>
      <c r="J136" s="3">
        <v>0.21705426356589147</v>
      </c>
      <c r="K136" s="3">
        <v>0</v>
      </c>
      <c r="L136" s="4">
        <v>179.99485728979172</v>
      </c>
      <c r="M136" s="3">
        <v>0</v>
      </c>
      <c r="N136" s="3">
        <v>0.669310071371927</v>
      </c>
      <c r="O136" s="3">
        <v>0.75374732334047112</v>
      </c>
    </row>
    <row r="137" spans="1:15">
      <c r="A137" t="s">
        <v>241</v>
      </c>
      <c r="B137" s="4">
        <v>10.928961748633879</v>
      </c>
      <c r="C137" s="1">
        <v>1</v>
      </c>
      <c r="D137" s="2">
        <v>1</v>
      </c>
      <c r="E137" s="4">
        <v>0</v>
      </c>
      <c r="F137" s="4">
        <v>15.697765684684212</v>
      </c>
      <c r="G137" s="5">
        <v>0</v>
      </c>
      <c r="H137" s="4">
        <v>0.16537250786988458</v>
      </c>
      <c r="I137" s="3">
        <v>0.91183879093198994</v>
      </c>
      <c r="J137" s="3">
        <v>0.11444141689373297</v>
      </c>
      <c r="K137" s="3">
        <v>0</v>
      </c>
      <c r="L137" s="4">
        <v>497.0959133483334</v>
      </c>
      <c r="M137" s="3">
        <v>0.12743536331331945</v>
      </c>
      <c r="N137" s="3">
        <v>0.761998041136141</v>
      </c>
      <c r="O137" s="3">
        <v>0.67070563079116174</v>
      </c>
    </row>
    <row r="138" spans="1:15">
      <c r="A138" t="s">
        <v>243</v>
      </c>
      <c r="B138" s="4">
        <v>0</v>
      </c>
      <c r="C138" s="1">
        <v>0</v>
      </c>
      <c r="D138" s="2">
        <v>0</v>
      </c>
      <c r="E138" s="4">
        <v>0</v>
      </c>
      <c r="F138" s="4">
        <v>0</v>
      </c>
      <c r="G138" s="5">
        <v>0</v>
      </c>
      <c r="H138" s="4">
        <v>0.41225626740947074</v>
      </c>
      <c r="I138" s="3">
        <v>1.8888888888888888</v>
      </c>
      <c r="J138" s="3">
        <v>0</v>
      </c>
      <c r="K138" s="3">
        <v>0</v>
      </c>
      <c r="L138" s="4">
        <v>357.14285714285711</v>
      </c>
      <c r="M138" s="3">
        <v>0.40204678362573099</v>
      </c>
      <c r="N138" s="3">
        <v>0.73140495867768596</v>
      </c>
      <c r="O138" s="3">
        <v>0.6875</v>
      </c>
    </row>
    <row r="139" spans="1:15">
      <c r="A139" t="s">
        <v>244</v>
      </c>
      <c r="B139" s="4">
        <v>0</v>
      </c>
      <c r="C139" s="1">
        <v>0</v>
      </c>
      <c r="D139" s="2">
        <v>1</v>
      </c>
      <c r="E139" s="4">
        <v>0</v>
      </c>
      <c r="F139" s="4">
        <v>0</v>
      </c>
      <c r="G139" s="5">
        <v>0</v>
      </c>
      <c r="H139" s="4">
        <v>0.29539951573849876</v>
      </c>
      <c r="I139" s="3">
        <v>0.48148148148148145</v>
      </c>
      <c r="J139" s="3">
        <v>9.5238095238095233E-2</v>
      </c>
      <c r="K139" s="3">
        <v>0</v>
      </c>
      <c r="L139" s="4">
        <v>405.67951318458415</v>
      </c>
      <c r="M139" s="3">
        <v>0.24403183023872679</v>
      </c>
      <c r="N139" s="3">
        <v>0.75316455696202533</v>
      </c>
      <c r="O139" s="3">
        <v>0.92723004694835676</v>
      </c>
    </row>
    <row r="140" spans="1:15">
      <c r="A140" t="s">
        <v>245</v>
      </c>
      <c r="B140" s="4">
        <v>0</v>
      </c>
      <c r="C140" s="1">
        <v>0</v>
      </c>
      <c r="D140" s="2">
        <v>0</v>
      </c>
      <c r="E140" s="4">
        <v>0</v>
      </c>
      <c r="F140" s="4">
        <v>0</v>
      </c>
      <c r="G140" s="5">
        <v>0</v>
      </c>
      <c r="H140" s="4">
        <v>0.32998565279770442</v>
      </c>
      <c r="I140" s="3">
        <v>1.368421052631579</v>
      </c>
      <c r="J140" s="3">
        <v>3.125E-2</v>
      </c>
      <c r="K140" s="3">
        <v>0</v>
      </c>
      <c r="L140" s="4">
        <v>410.95890410958901</v>
      </c>
      <c r="M140" s="3">
        <v>2.3454545454545452</v>
      </c>
      <c r="N140" s="3">
        <v>0.75757575757575757</v>
      </c>
      <c r="O140" s="3">
        <v>0.96</v>
      </c>
    </row>
    <row r="141" spans="1:15">
      <c r="A141" t="s">
        <v>246</v>
      </c>
      <c r="B141" s="4">
        <v>0</v>
      </c>
      <c r="C141" s="1">
        <v>0</v>
      </c>
      <c r="D141" s="2">
        <v>0</v>
      </c>
      <c r="E141" s="4">
        <v>0</v>
      </c>
      <c r="F141" s="4">
        <v>0</v>
      </c>
      <c r="G141" s="5">
        <v>0</v>
      </c>
      <c r="H141" s="4">
        <v>0.53696498054474706</v>
      </c>
      <c r="I141" s="3">
        <v>0.43478260869565216</v>
      </c>
      <c r="J141" s="3">
        <v>0</v>
      </c>
      <c r="K141" s="3">
        <v>0</v>
      </c>
      <c r="L141" s="4">
        <v>457.54956786985258</v>
      </c>
      <c r="M141" s="3">
        <v>0.44933078393881454</v>
      </c>
      <c r="N141" s="3">
        <v>0.70188679245283014</v>
      </c>
      <c r="O141" s="3">
        <v>0.77777777777777779</v>
      </c>
    </row>
    <row r="142" spans="1:15">
      <c r="A142" t="s">
        <v>247</v>
      </c>
      <c r="B142" s="4">
        <v>7.3529411764705879</v>
      </c>
      <c r="C142" s="1">
        <v>14</v>
      </c>
      <c r="D142" s="2">
        <v>0.83333333333333337</v>
      </c>
      <c r="E142" s="4">
        <v>0</v>
      </c>
      <c r="F142" s="4">
        <v>7.0604848199576375</v>
      </c>
      <c r="G142" s="5">
        <v>0</v>
      </c>
      <c r="H142" s="4">
        <v>0.14908515925005647</v>
      </c>
      <c r="I142" s="3">
        <v>1.0907441016333939</v>
      </c>
      <c r="J142" s="3">
        <v>9.606986899563319E-2</v>
      </c>
      <c r="K142" s="3">
        <v>0</v>
      </c>
      <c r="L142" s="4">
        <v>240.05648387855965</v>
      </c>
      <c r="M142" s="3">
        <v>2.898073439815577E-2</v>
      </c>
      <c r="N142" s="3">
        <v>0.76465416178194612</v>
      </c>
      <c r="O142" s="3">
        <v>0.92599410898379975</v>
      </c>
    </row>
    <row r="143" spans="1:15">
      <c r="A143" t="s">
        <v>249</v>
      </c>
      <c r="B143" s="4">
        <v>16.129032258064516</v>
      </c>
      <c r="C143" s="1">
        <v>0</v>
      </c>
      <c r="D143" s="2">
        <v>0.76923076923076927</v>
      </c>
      <c r="E143" s="4">
        <v>0</v>
      </c>
      <c r="F143" s="4">
        <v>4.3389595175077016</v>
      </c>
      <c r="G143" s="5">
        <v>0</v>
      </c>
      <c r="H143" s="4">
        <v>0.36504353434376008</v>
      </c>
      <c r="I143" s="3">
        <v>1.0960854092526691</v>
      </c>
      <c r="J143" s="3">
        <v>6.9958847736625515E-2</v>
      </c>
      <c r="K143" s="3">
        <v>0</v>
      </c>
      <c r="L143" s="4">
        <v>698.57248231873996</v>
      </c>
      <c r="M143" s="3">
        <v>5.2987816669889769E-2</v>
      </c>
      <c r="N143" s="3">
        <v>0.69752001562194887</v>
      </c>
      <c r="O143" s="3">
        <v>0.84841075794621024</v>
      </c>
    </row>
    <row r="144" spans="1:15">
      <c r="A144" t="s">
        <v>251</v>
      </c>
      <c r="B144" s="4">
        <v>12.048192771084338</v>
      </c>
      <c r="C144" s="1">
        <v>2</v>
      </c>
      <c r="D144" s="2">
        <v>0</v>
      </c>
      <c r="E144" s="4">
        <v>0</v>
      </c>
      <c r="F144" s="4">
        <v>3.8403932562694423</v>
      </c>
      <c r="G144" s="5">
        <v>0</v>
      </c>
      <c r="H144" s="4">
        <v>0.27882736156351789</v>
      </c>
      <c r="I144" s="3">
        <v>1.05</v>
      </c>
      <c r="J144" s="3">
        <v>0.13523131672597866</v>
      </c>
      <c r="K144" s="3">
        <v>0</v>
      </c>
      <c r="L144" s="4">
        <v>84.488651637927717</v>
      </c>
      <c r="M144" s="3">
        <v>0.10224299065420561</v>
      </c>
      <c r="N144" s="3">
        <v>0.76929982046678635</v>
      </c>
      <c r="O144" s="3">
        <v>0.8273041837055678</v>
      </c>
    </row>
    <row r="145" spans="1:15">
      <c r="A145" t="s">
        <v>253</v>
      </c>
      <c r="B145" s="4">
        <v>55.55555555555555</v>
      </c>
      <c r="C145" s="1">
        <v>0</v>
      </c>
      <c r="D145" s="2">
        <v>0</v>
      </c>
      <c r="E145" s="4">
        <v>0</v>
      </c>
      <c r="F145" s="4">
        <v>0</v>
      </c>
      <c r="G145" s="5">
        <v>0</v>
      </c>
      <c r="H145" s="4">
        <v>1.0476190476190477</v>
      </c>
      <c r="I145" s="3">
        <v>0.53333333333333333</v>
      </c>
      <c r="J145" s="3">
        <v>0.2</v>
      </c>
      <c r="K145" s="3">
        <v>0</v>
      </c>
      <c r="L145" s="4">
        <v>751.07296137339051</v>
      </c>
      <c r="M145" s="3">
        <v>0.45783132530120479</v>
      </c>
      <c r="N145" s="3">
        <v>0.75</v>
      </c>
      <c r="O145" s="3">
        <v>0.66546762589928055</v>
      </c>
    </row>
    <row r="146" spans="1:15">
      <c r="A146" t="s">
        <v>254</v>
      </c>
      <c r="B146" s="4">
        <v>0</v>
      </c>
      <c r="C146" s="1">
        <v>0</v>
      </c>
      <c r="D146" s="2">
        <v>0</v>
      </c>
      <c r="E146" s="4">
        <v>0</v>
      </c>
      <c r="F146" s="4">
        <v>0</v>
      </c>
      <c r="G146" s="5">
        <v>0</v>
      </c>
      <c r="H146" s="4">
        <v>0.48866498740554154</v>
      </c>
      <c r="I146" s="3">
        <v>0.96666666666666667</v>
      </c>
      <c r="J146" s="3">
        <v>0.08</v>
      </c>
      <c r="K146" s="3">
        <v>0</v>
      </c>
      <c r="L146" s="4">
        <v>587.37151248164457</v>
      </c>
      <c r="M146" s="3">
        <v>0.20554854981084489</v>
      </c>
      <c r="N146" s="3">
        <v>0.62784090909090906</v>
      </c>
      <c r="O146" s="3">
        <v>0.95833333333333337</v>
      </c>
    </row>
    <row r="147" spans="1:15">
      <c r="A147" t="s">
        <v>255</v>
      </c>
      <c r="B147" s="4">
        <v>10.526315789473683</v>
      </c>
      <c r="C147" s="1">
        <v>0</v>
      </c>
      <c r="D147" s="2">
        <v>0</v>
      </c>
      <c r="E147" s="4">
        <v>0</v>
      </c>
      <c r="F147" s="4">
        <v>0</v>
      </c>
      <c r="G147" s="5">
        <v>0</v>
      </c>
      <c r="H147" s="4">
        <v>0.21123218776194469</v>
      </c>
      <c r="I147" s="3">
        <v>0.68333333333333335</v>
      </c>
      <c r="J147" s="3">
        <v>0.10204081632653061</v>
      </c>
      <c r="K147" s="3">
        <v>0</v>
      </c>
      <c r="L147" s="4">
        <v>694.61077844311376</v>
      </c>
      <c r="M147" s="3">
        <v>0.16620752984389348</v>
      </c>
      <c r="N147" s="3">
        <v>0.67534516765286001</v>
      </c>
      <c r="O147" s="3">
        <v>0.97043478260869565</v>
      </c>
    </row>
    <row r="148" spans="1:15">
      <c r="A148" t="s">
        <v>256</v>
      </c>
      <c r="B148" s="4">
        <v>0</v>
      </c>
      <c r="C148" s="1">
        <v>2</v>
      </c>
      <c r="D148" s="2">
        <v>0</v>
      </c>
      <c r="E148" s="4">
        <v>0</v>
      </c>
      <c r="F148" s="4">
        <v>0</v>
      </c>
      <c r="G148" s="5">
        <v>0</v>
      </c>
      <c r="H148" s="4">
        <v>0.58536585365853655</v>
      </c>
      <c r="I148" s="3">
        <v>0.68627450980392157</v>
      </c>
      <c r="J148" s="3">
        <v>0.19230769230769232</v>
      </c>
      <c r="K148" s="3">
        <v>0</v>
      </c>
      <c r="L148" s="4">
        <v>470.11417058428475</v>
      </c>
      <c r="M148" s="3">
        <v>2.239549839228296</v>
      </c>
      <c r="N148" s="3">
        <v>0.71542940320232895</v>
      </c>
      <c r="O148" s="3">
        <v>0.83057851239669422</v>
      </c>
    </row>
    <row r="149" spans="1:15">
      <c r="A149" t="s">
        <v>257</v>
      </c>
      <c r="B149" s="4">
        <v>5.4221533694810224</v>
      </c>
      <c r="C149" s="1">
        <v>12</v>
      </c>
      <c r="D149" s="2">
        <v>0.96666666666666667</v>
      </c>
      <c r="E149" s="4">
        <v>0</v>
      </c>
      <c r="F149" s="4">
        <v>3.7255048059011999</v>
      </c>
      <c r="G149" s="5">
        <v>0</v>
      </c>
      <c r="H149" s="4">
        <v>0.28129267182521622</v>
      </c>
      <c r="I149" s="3">
        <v>0.88778625954198476</v>
      </c>
      <c r="J149" s="3">
        <v>6.7398119122257058E-2</v>
      </c>
      <c r="K149" s="3">
        <v>0</v>
      </c>
      <c r="L149" s="4">
        <v>215.14790254079426</v>
      </c>
      <c r="M149" s="3">
        <v>1.1902400317397342E-2</v>
      </c>
      <c r="N149" s="3">
        <v>0.75244879786286734</v>
      </c>
      <c r="O149" s="3">
        <v>0.68654613759098382</v>
      </c>
    </row>
    <row r="150" spans="1:15">
      <c r="A150" t="s">
        <v>259</v>
      </c>
      <c r="B150" s="4">
        <v>37.037037037037038</v>
      </c>
      <c r="C150" s="1">
        <v>0</v>
      </c>
      <c r="D150" s="2">
        <v>0</v>
      </c>
      <c r="E150" s="4">
        <v>0</v>
      </c>
      <c r="F150" s="4">
        <v>0</v>
      </c>
      <c r="G150" s="5">
        <v>0</v>
      </c>
      <c r="H150" s="4">
        <v>0.36407766990291263</v>
      </c>
      <c r="I150" s="3">
        <v>0.72727272727272729</v>
      </c>
      <c r="J150" s="3">
        <v>9.0909090909090912E-2</v>
      </c>
      <c r="K150" s="3">
        <v>0</v>
      </c>
      <c r="L150" s="4">
        <v>536.10848312835071</v>
      </c>
      <c r="M150" s="3">
        <v>0.51798561151079137</v>
      </c>
      <c r="N150" s="3">
        <v>0.79487179487179482</v>
      </c>
      <c r="O150" s="3">
        <v>0.86390532544378695</v>
      </c>
    </row>
    <row r="151" spans="1:15">
      <c r="A151" t="s">
        <v>260</v>
      </c>
      <c r="B151" s="4">
        <v>18.518518518518519</v>
      </c>
      <c r="C151" s="1">
        <v>2</v>
      </c>
      <c r="D151" s="2">
        <v>0</v>
      </c>
      <c r="E151" s="4">
        <v>0</v>
      </c>
      <c r="F151" s="4">
        <v>0</v>
      </c>
      <c r="G151" s="5">
        <v>0</v>
      </c>
      <c r="H151" s="4">
        <v>0.35646687697160884</v>
      </c>
      <c r="I151" s="3">
        <v>0.98076923076923073</v>
      </c>
      <c r="J151" s="3">
        <v>0.1276595744680851</v>
      </c>
      <c r="K151" s="3">
        <v>0</v>
      </c>
      <c r="L151" s="4">
        <v>585.77405857740587</v>
      </c>
      <c r="M151" s="3">
        <v>0.34432823813354785</v>
      </c>
      <c r="N151" s="3">
        <v>0.68935427574171027</v>
      </c>
      <c r="O151" s="3">
        <v>0.88246628131021199</v>
      </c>
    </row>
    <row r="152" spans="1:15">
      <c r="A152" t="s">
        <v>261</v>
      </c>
      <c r="B152" s="4">
        <v>21.052631578947366</v>
      </c>
      <c r="C152" s="1">
        <v>0</v>
      </c>
      <c r="D152" s="2">
        <v>1</v>
      </c>
      <c r="E152" s="4">
        <v>0</v>
      </c>
      <c r="F152" s="4">
        <v>0</v>
      </c>
      <c r="G152" s="5">
        <v>0</v>
      </c>
      <c r="H152" s="4">
        <v>0.24862486248624863</v>
      </c>
      <c r="I152" s="3">
        <v>1.352112676056338</v>
      </c>
      <c r="J152" s="3">
        <v>0.12820512820512819</v>
      </c>
      <c r="K152" s="3">
        <v>0</v>
      </c>
      <c r="L152" s="4">
        <v>343.43736001194566</v>
      </c>
      <c r="M152" s="3">
        <v>0.23156532988357051</v>
      </c>
      <c r="N152" s="3">
        <v>0.677734375</v>
      </c>
      <c r="O152" s="3">
        <v>0.9185750636132316</v>
      </c>
    </row>
    <row r="153" spans="1:15">
      <c r="A153" t="s">
        <v>262</v>
      </c>
      <c r="B153" s="4">
        <v>0</v>
      </c>
      <c r="C153" s="1">
        <v>0</v>
      </c>
      <c r="D153" s="2">
        <v>0</v>
      </c>
      <c r="E153" s="4">
        <v>0</v>
      </c>
      <c r="F153" s="4">
        <v>0</v>
      </c>
      <c r="G153" s="5">
        <v>0</v>
      </c>
      <c r="H153" s="4">
        <v>0.1396508728179551</v>
      </c>
      <c r="I153" s="3">
        <v>1.4166666666666667</v>
      </c>
      <c r="J153" s="3">
        <v>0.1111111111111111</v>
      </c>
      <c r="K153" s="3">
        <v>0</v>
      </c>
      <c r="L153" s="4">
        <v>212.7013065937405</v>
      </c>
      <c r="M153" s="3">
        <v>0.33379120879120877</v>
      </c>
      <c r="N153" s="3">
        <v>0.71367521367521369</v>
      </c>
      <c r="O153" s="3">
        <v>0.86486486486486491</v>
      </c>
    </row>
    <row r="154" spans="1:15">
      <c r="A154" t="s">
        <v>263</v>
      </c>
      <c r="B154" s="4">
        <v>0</v>
      </c>
      <c r="C154" s="1">
        <v>0</v>
      </c>
      <c r="D154" s="2">
        <v>0</v>
      </c>
      <c r="E154" s="4">
        <v>0</v>
      </c>
      <c r="F154" s="4">
        <v>0</v>
      </c>
      <c r="G154" s="5">
        <v>0</v>
      </c>
      <c r="H154" s="4">
        <v>0.25352112676056338</v>
      </c>
      <c r="I154" s="3">
        <v>0.74358974358974361</v>
      </c>
      <c r="J154" s="3">
        <v>0.11538461538461539</v>
      </c>
      <c r="K154" s="3">
        <v>0</v>
      </c>
      <c r="L154" s="4">
        <v>527.05551651440624</v>
      </c>
      <c r="M154" s="3">
        <v>2.0887290167865706</v>
      </c>
      <c r="N154" s="3">
        <v>0.67543859649122806</v>
      </c>
      <c r="O154" s="3">
        <v>0.67218543046357615</v>
      </c>
    </row>
    <row r="155" spans="1:15">
      <c r="A155" t="s">
        <v>264</v>
      </c>
      <c r="B155" s="4">
        <v>11.494252873563218</v>
      </c>
      <c r="C155" s="1">
        <v>1</v>
      </c>
      <c r="D155" s="2">
        <v>1</v>
      </c>
      <c r="E155" s="4">
        <v>0</v>
      </c>
      <c r="F155" s="4">
        <v>0</v>
      </c>
      <c r="G155" s="5">
        <v>0</v>
      </c>
      <c r="H155" s="4">
        <v>0.11403508771929824</v>
      </c>
      <c r="I155" s="3">
        <v>0.9022988505747126</v>
      </c>
      <c r="J155" s="3">
        <v>0.11428571428571428</v>
      </c>
      <c r="K155" s="3">
        <v>0</v>
      </c>
      <c r="L155" s="4">
        <v>339.87431063229451</v>
      </c>
      <c r="M155" s="3">
        <v>0.20852402745995424</v>
      </c>
      <c r="N155" s="3">
        <v>0.73863092388702734</v>
      </c>
      <c r="O155" s="3">
        <v>0.75115562403698</v>
      </c>
    </row>
    <row r="156" spans="1:15">
      <c r="A156" t="s">
        <v>266</v>
      </c>
      <c r="B156" s="4">
        <v>21.739130434782609</v>
      </c>
      <c r="C156" s="1">
        <v>0</v>
      </c>
      <c r="D156" s="2">
        <v>1</v>
      </c>
      <c r="E156" s="4">
        <v>0</v>
      </c>
      <c r="F156" s="4">
        <v>0</v>
      </c>
      <c r="G156" s="5">
        <v>0</v>
      </c>
      <c r="H156" s="4">
        <v>0.71623296158612149</v>
      </c>
      <c r="I156" s="3">
        <v>0.66176470588235292</v>
      </c>
      <c r="J156" s="3">
        <v>0</v>
      </c>
      <c r="K156" s="3">
        <v>0</v>
      </c>
      <c r="L156" s="4">
        <v>320.72923700202568</v>
      </c>
      <c r="M156" s="3">
        <v>0.46210995542347699</v>
      </c>
      <c r="N156" s="3">
        <v>0.70018975332068312</v>
      </c>
      <c r="O156" s="3">
        <v>0.89542483660130723</v>
      </c>
    </row>
    <row r="157" spans="1:15">
      <c r="A157" t="s">
        <v>267</v>
      </c>
      <c r="B157" s="4">
        <v>15.325670498084291</v>
      </c>
      <c r="C157" s="1">
        <v>2</v>
      </c>
      <c r="D157" s="2">
        <v>0.76923076923076927</v>
      </c>
      <c r="E157" s="4">
        <v>191.57088122605364</v>
      </c>
      <c r="F157" s="4">
        <v>3.8992435467519297</v>
      </c>
      <c r="G157" s="5">
        <v>0</v>
      </c>
      <c r="H157" s="4">
        <v>0.13214403700033037</v>
      </c>
      <c r="I157" s="3">
        <v>1.2130518234165066</v>
      </c>
      <c r="J157" s="3">
        <v>5.8064516129032261E-2</v>
      </c>
      <c r="K157" s="3">
        <v>0</v>
      </c>
      <c r="L157" s="4">
        <v>557.59182718552597</v>
      </c>
      <c r="M157" s="3">
        <v>1.8075356415478614E-2</v>
      </c>
      <c r="N157" s="3">
        <v>0.70939226519337018</v>
      </c>
      <c r="O157" s="3">
        <v>0.84810126582278478</v>
      </c>
    </row>
    <row r="158" spans="1:15">
      <c r="A158" t="s">
        <v>269</v>
      </c>
      <c r="B158" s="4">
        <v>7.8475336322869955</v>
      </c>
      <c r="C158" s="1">
        <v>3</v>
      </c>
      <c r="D158" s="2">
        <v>0.77966101694915257</v>
      </c>
      <c r="E158" s="4">
        <v>336.32286995515699</v>
      </c>
      <c r="F158" s="4">
        <v>14.396775122372588</v>
      </c>
      <c r="G158" s="5">
        <v>0</v>
      </c>
      <c r="H158" s="4">
        <v>0.42901849217638693</v>
      </c>
      <c r="I158" s="3">
        <v>0.65384615384615385</v>
      </c>
      <c r="J158" s="3">
        <v>7.9185520361990946E-2</v>
      </c>
      <c r="K158" s="3">
        <v>0</v>
      </c>
      <c r="L158" s="4">
        <v>370.71695940109419</v>
      </c>
      <c r="M158" s="3">
        <v>3.3619232454767417E-2</v>
      </c>
      <c r="N158" s="3">
        <v>0.80788863109048725</v>
      </c>
      <c r="O158" s="3">
        <v>0.72568542568542571</v>
      </c>
    </row>
    <row r="159" spans="1:15">
      <c r="A159" t="s">
        <v>271</v>
      </c>
      <c r="B159" s="4">
        <v>12.254901960784313</v>
      </c>
      <c r="C159" s="1">
        <v>0</v>
      </c>
      <c r="D159" s="2">
        <v>1</v>
      </c>
      <c r="E159" s="4">
        <v>0</v>
      </c>
      <c r="F159" s="4">
        <v>0</v>
      </c>
      <c r="G159" s="5">
        <v>0</v>
      </c>
      <c r="H159" s="4">
        <v>0.19830428638718794</v>
      </c>
      <c r="I159" s="3">
        <v>1.5311778290993072</v>
      </c>
      <c r="J159" s="3">
        <v>6.5789473684210523E-2</v>
      </c>
      <c r="K159" s="3">
        <v>0</v>
      </c>
      <c r="L159" s="4">
        <v>444.20087109521478</v>
      </c>
      <c r="M159" s="3">
        <v>1.2219959266802444E-2</v>
      </c>
      <c r="N159" s="3">
        <v>0.708451066015926</v>
      </c>
      <c r="O159" s="3">
        <v>0.74415497661990648</v>
      </c>
    </row>
    <row r="160" spans="1:15">
      <c r="A160" t="s">
        <v>273</v>
      </c>
      <c r="B160" s="4">
        <v>0</v>
      </c>
      <c r="C160" s="1">
        <v>0</v>
      </c>
      <c r="D160" s="2">
        <v>0</v>
      </c>
      <c r="E160" s="4">
        <v>0</v>
      </c>
      <c r="F160" s="4">
        <v>0</v>
      </c>
      <c r="G160" s="5">
        <v>0</v>
      </c>
      <c r="H160" s="4">
        <v>0.73317865429234341</v>
      </c>
      <c r="I160" s="3">
        <v>0.97297297297297303</v>
      </c>
      <c r="J160" s="3">
        <v>0.15555555555555556</v>
      </c>
      <c r="K160" s="3">
        <v>0</v>
      </c>
      <c r="L160" s="4">
        <v>685.68294020844758</v>
      </c>
      <c r="M160" s="3">
        <v>0.19613670133729569</v>
      </c>
      <c r="N160" s="3">
        <v>0.77541371158392436</v>
      </c>
      <c r="O160" s="3">
        <v>0.97593582887700536</v>
      </c>
    </row>
    <row r="161" spans="1:15">
      <c r="A161" t="s">
        <v>274</v>
      </c>
      <c r="B161" s="4">
        <v>0</v>
      </c>
      <c r="C161" s="1">
        <v>0</v>
      </c>
      <c r="D161" s="2">
        <v>0</v>
      </c>
      <c r="E161" s="4">
        <v>0</v>
      </c>
      <c r="F161" s="4">
        <v>0</v>
      </c>
      <c r="G161" s="5">
        <v>0</v>
      </c>
      <c r="H161" s="4">
        <v>0.11891891891891893</v>
      </c>
      <c r="I161" s="3">
        <v>0.83870967741935487</v>
      </c>
      <c r="J161" s="3">
        <v>0.1111111111111111</v>
      </c>
      <c r="K161" s="3">
        <v>0</v>
      </c>
      <c r="L161" s="4">
        <v>476.19047619047626</v>
      </c>
      <c r="M161" s="3">
        <v>0.62833099579242635</v>
      </c>
      <c r="N161" s="3">
        <v>0.6987951807228916</v>
      </c>
      <c r="O161" s="3">
        <v>0.65073529411764708</v>
      </c>
    </row>
    <row r="162" spans="1:15">
      <c r="A162" t="s">
        <v>275</v>
      </c>
      <c r="B162" s="4">
        <v>0</v>
      </c>
      <c r="C162" s="1">
        <v>0</v>
      </c>
      <c r="D162" s="2">
        <v>0</v>
      </c>
      <c r="E162" s="4">
        <v>0</v>
      </c>
      <c r="F162" s="4">
        <v>36.36363636363636</v>
      </c>
      <c r="G162" s="5">
        <v>0</v>
      </c>
      <c r="H162" s="4">
        <v>0.29729729729729731</v>
      </c>
      <c r="I162" s="3">
        <v>0.82608695652173914</v>
      </c>
      <c r="J162" s="3">
        <v>0</v>
      </c>
      <c r="K162" s="3">
        <v>0</v>
      </c>
      <c r="L162" s="4">
        <v>145.45454545454544</v>
      </c>
      <c r="M162" s="3">
        <v>2.7322404371584699E-3</v>
      </c>
      <c r="N162" s="3">
        <v>0.74647887323943662</v>
      </c>
      <c r="O162" s="3">
        <v>1</v>
      </c>
    </row>
    <row r="163" spans="1:15">
      <c r="A163" t="s">
        <v>276</v>
      </c>
      <c r="B163" s="4">
        <v>8.9974293059125969</v>
      </c>
      <c r="C163" s="1">
        <v>1</v>
      </c>
      <c r="D163" s="2">
        <v>0.8666666666666667</v>
      </c>
      <c r="E163" s="4">
        <v>128.53470437017995</v>
      </c>
      <c r="F163" s="4">
        <v>10.846281081374224</v>
      </c>
      <c r="G163" s="5">
        <v>1</v>
      </c>
      <c r="H163" s="4">
        <v>0.33031421223303142</v>
      </c>
      <c r="I163" s="3">
        <v>0.9304556354916067</v>
      </c>
      <c r="J163" s="3">
        <v>7.1515151515151518E-2</v>
      </c>
      <c r="K163" s="3">
        <v>0</v>
      </c>
      <c r="L163" s="4">
        <v>314.54215135985248</v>
      </c>
      <c r="M163" s="3">
        <v>7.7762283651874334E-2</v>
      </c>
      <c r="N163" s="3">
        <v>0.72493734335839599</v>
      </c>
      <c r="O163" s="3">
        <v>0.78536585365853662</v>
      </c>
    </row>
    <row r="164" spans="1:15">
      <c r="A164" t="s">
        <v>278</v>
      </c>
      <c r="B164" s="4">
        <v>0</v>
      </c>
      <c r="C164" s="1">
        <v>0</v>
      </c>
      <c r="D164" s="2">
        <v>0</v>
      </c>
      <c r="E164" s="4">
        <v>0</v>
      </c>
      <c r="F164" s="4">
        <v>0</v>
      </c>
      <c r="G164" s="5">
        <v>0</v>
      </c>
      <c r="H164" s="4">
        <v>0.40955631399317405</v>
      </c>
      <c r="I164" s="3">
        <v>0.82258064516129037</v>
      </c>
      <c r="J164" s="3">
        <v>0.12676056338028169</v>
      </c>
      <c r="K164" s="3">
        <v>0</v>
      </c>
      <c r="L164" s="4">
        <v>420.98932491354685</v>
      </c>
      <c r="M164" s="3">
        <v>0.1773308957952468</v>
      </c>
      <c r="N164" s="3">
        <v>0.68166849615806802</v>
      </c>
      <c r="O164" s="3">
        <v>0.87942332896461339</v>
      </c>
    </row>
    <row r="165" spans="1:15">
      <c r="A165" t="s">
        <v>279</v>
      </c>
      <c r="B165" s="4">
        <v>0</v>
      </c>
      <c r="C165" s="1">
        <v>0</v>
      </c>
      <c r="D165" s="2">
        <v>0</v>
      </c>
      <c r="E165" s="4">
        <v>0</v>
      </c>
      <c r="F165" s="4">
        <v>0</v>
      </c>
      <c r="G165" s="5">
        <v>0</v>
      </c>
      <c r="H165" s="4">
        <v>0.63430420711974111</v>
      </c>
      <c r="I165" s="3">
        <v>1.1904761904761905</v>
      </c>
      <c r="J165" s="3">
        <v>7.1428571428571425E-2</v>
      </c>
      <c r="K165" s="3">
        <v>0</v>
      </c>
      <c r="L165" s="4">
        <v>443.26241134751774</v>
      </c>
      <c r="M165" s="3">
        <v>0.73770491803278693</v>
      </c>
      <c r="N165" s="3">
        <v>0.84693877551020413</v>
      </c>
      <c r="O165" s="3">
        <v>0.89490445859872614</v>
      </c>
    </row>
    <row r="166" spans="1:15">
      <c r="A166" t="s">
        <v>280</v>
      </c>
      <c r="B166" s="4">
        <v>18.518518518518519</v>
      </c>
      <c r="C166" s="1">
        <v>0</v>
      </c>
      <c r="D166" s="2">
        <v>0</v>
      </c>
      <c r="E166" s="4">
        <v>0</v>
      </c>
      <c r="F166" s="4">
        <v>42.735042735042732</v>
      </c>
      <c r="G166" s="5">
        <v>0</v>
      </c>
      <c r="H166" s="4">
        <v>0.30705394190871371</v>
      </c>
      <c r="I166" s="3">
        <v>1.4523809523809523</v>
      </c>
      <c r="J166" s="3">
        <v>0.1</v>
      </c>
      <c r="K166" s="3">
        <v>0</v>
      </c>
      <c r="L166" s="4">
        <v>619.65811965811963</v>
      </c>
      <c r="M166" s="3">
        <v>0.2238993710691824</v>
      </c>
      <c r="N166" s="3">
        <v>0.77293577981651373</v>
      </c>
      <c r="O166" s="3">
        <v>0.82702702702702702</v>
      </c>
    </row>
    <row r="167" spans="1:15">
      <c r="A167" t="s">
        <v>281</v>
      </c>
      <c r="B167" s="4">
        <v>0</v>
      </c>
      <c r="C167" s="1">
        <v>0</v>
      </c>
      <c r="D167" s="2">
        <v>1</v>
      </c>
      <c r="E167" s="4">
        <v>0</v>
      </c>
      <c r="F167" s="4">
        <v>7.2843822843822847</v>
      </c>
      <c r="G167" s="5">
        <v>0</v>
      </c>
      <c r="H167" s="4">
        <v>0.28176795580110497</v>
      </c>
      <c r="I167" s="3">
        <v>0.91612903225806452</v>
      </c>
      <c r="J167" s="3">
        <v>4.5161290322580643E-2</v>
      </c>
      <c r="K167" s="3">
        <v>0</v>
      </c>
      <c r="L167" s="4">
        <v>509.90675990675987</v>
      </c>
      <c r="M167" s="3">
        <v>0.29185185185185186</v>
      </c>
      <c r="N167" s="3">
        <v>0.75190258751902583</v>
      </c>
      <c r="O167" s="3">
        <v>0.9213483146067416</v>
      </c>
    </row>
    <row r="168" spans="1:15">
      <c r="A168" t="s">
        <v>282</v>
      </c>
      <c r="B168" s="4">
        <v>5.1150895140664963</v>
      </c>
      <c r="C168" s="1">
        <v>1</v>
      </c>
      <c r="D168" s="2">
        <v>1</v>
      </c>
      <c r="E168" s="4">
        <v>0</v>
      </c>
      <c r="F168" s="4">
        <v>3.1895891809134982</v>
      </c>
      <c r="G168" s="5">
        <v>0</v>
      </c>
      <c r="H168" s="4">
        <v>0.32163305949713716</v>
      </c>
      <c r="I168" s="3">
        <v>1.1893333333333334</v>
      </c>
      <c r="J168" s="3">
        <v>0.10362694300518134</v>
      </c>
      <c r="K168" s="3">
        <v>0</v>
      </c>
      <c r="L168" s="4">
        <v>561.3676958407757</v>
      </c>
      <c r="M168" s="3">
        <v>0.23626192826587694</v>
      </c>
      <c r="N168" s="3">
        <v>0.65150801131008484</v>
      </c>
      <c r="O168" s="3">
        <v>0.83875162548764626</v>
      </c>
    </row>
    <row r="169" spans="1:15">
      <c r="A169" t="s">
        <v>284</v>
      </c>
      <c r="B169" s="4">
        <v>0</v>
      </c>
      <c r="C169" s="1">
        <v>0</v>
      </c>
      <c r="D169" s="2">
        <v>0</v>
      </c>
      <c r="E169" s="4">
        <v>0</v>
      </c>
      <c r="F169" s="4">
        <v>0</v>
      </c>
      <c r="G169" s="5">
        <v>0</v>
      </c>
      <c r="H169" s="4">
        <v>0.92664092664092668</v>
      </c>
      <c r="I169" s="3">
        <v>0.72727272727272729</v>
      </c>
      <c r="J169" s="3">
        <v>0</v>
      </c>
      <c r="K169" s="3">
        <v>0</v>
      </c>
      <c r="L169" s="4">
        <v>58.513750731421887</v>
      </c>
      <c r="M169" s="3">
        <v>0.90188679245283021</v>
      </c>
      <c r="N169" s="3">
        <v>0.6428571428571429</v>
      </c>
      <c r="O169" s="3">
        <v>0.68571428571428572</v>
      </c>
    </row>
    <row r="170" spans="1:15">
      <c r="A170" t="s">
        <v>285</v>
      </c>
      <c r="B170" s="4">
        <v>9.7087378640776691</v>
      </c>
      <c r="C170" s="1">
        <v>0</v>
      </c>
      <c r="D170" s="2">
        <v>0</v>
      </c>
      <c r="E170" s="4">
        <v>0</v>
      </c>
      <c r="F170" s="4">
        <v>9.8222178567920633</v>
      </c>
      <c r="G170" s="5">
        <v>0</v>
      </c>
      <c r="H170" s="4">
        <v>0.21901528013582344</v>
      </c>
      <c r="I170" s="3">
        <v>1.1685393258426966</v>
      </c>
      <c r="J170" s="3">
        <v>0.10204081632653061</v>
      </c>
      <c r="K170" s="3">
        <v>0</v>
      </c>
      <c r="L170" s="4">
        <v>186.62213927904921</v>
      </c>
      <c r="M170" s="3">
        <v>7.6005961251862889E-2</v>
      </c>
      <c r="N170" s="3">
        <v>0.72991893883566694</v>
      </c>
      <c r="O170" s="3">
        <v>0.83316274309109517</v>
      </c>
    </row>
    <row r="171" spans="1:15">
      <c r="A171" t="s">
        <v>286</v>
      </c>
      <c r="B171" s="4">
        <v>0</v>
      </c>
      <c r="C171" s="1">
        <v>1</v>
      </c>
      <c r="D171" s="2">
        <v>0</v>
      </c>
      <c r="E171" s="4">
        <v>0</v>
      </c>
      <c r="F171" s="4">
        <v>0</v>
      </c>
      <c r="G171" s="5">
        <v>0</v>
      </c>
      <c r="H171" s="4">
        <v>0.5187566988210075</v>
      </c>
      <c r="I171" s="3">
        <v>1.0405405405405406</v>
      </c>
      <c r="J171" s="3">
        <v>0.10909090909090909</v>
      </c>
      <c r="K171" s="3">
        <v>0</v>
      </c>
      <c r="L171" s="4">
        <v>167.45318922210384</v>
      </c>
      <c r="M171" s="3">
        <v>0</v>
      </c>
      <c r="N171" s="3">
        <v>0.77797513321492007</v>
      </c>
      <c r="O171" s="3">
        <v>0.60940919037199126</v>
      </c>
    </row>
    <row r="172" spans="1:15">
      <c r="A172" t="s">
        <v>288</v>
      </c>
      <c r="B172" s="4">
        <v>0</v>
      </c>
      <c r="C172" s="1">
        <v>0</v>
      </c>
      <c r="D172" s="2">
        <v>0</v>
      </c>
      <c r="E172" s="4">
        <v>0</v>
      </c>
      <c r="F172" s="4">
        <v>0</v>
      </c>
      <c r="G172" s="5">
        <v>0</v>
      </c>
      <c r="H172" s="4">
        <v>0.5382436260623229</v>
      </c>
      <c r="I172" s="3">
        <v>1</v>
      </c>
      <c r="J172" s="3">
        <v>0</v>
      </c>
      <c r="K172" s="3">
        <v>0</v>
      </c>
      <c r="L172" s="4">
        <v>251.15110925073253</v>
      </c>
      <c r="M172" s="3">
        <v>1.5133418043202034</v>
      </c>
      <c r="N172" s="3">
        <v>0.78181818181818186</v>
      </c>
      <c r="O172" s="3">
        <v>0.78333333333333333</v>
      </c>
    </row>
    <row r="173" spans="1:15">
      <c r="A173" t="s">
        <v>289</v>
      </c>
      <c r="B173" s="4">
        <v>0</v>
      </c>
      <c r="C173" s="1">
        <v>0</v>
      </c>
      <c r="D173" s="2">
        <v>0</v>
      </c>
      <c r="E173" s="4">
        <v>0</v>
      </c>
      <c r="F173" s="4">
        <v>0</v>
      </c>
      <c r="G173" s="5">
        <v>0</v>
      </c>
      <c r="H173" s="4">
        <v>0.2988505747126437</v>
      </c>
      <c r="I173" s="3">
        <v>1</v>
      </c>
      <c r="J173" s="3">
        <v>2.1276595744680851E-2</v>
      </c>
      <c r="K173" s="3">
        <v>0</v>
      </c>
      <c r="L173" s="4">
        <v>282.22013170272817</v>
      </c>
      <c r="M173" s="3">
        <v>1.0030832476875642</v>
      </c>
      <c r="N173" s="3">
        <v>0.72046589018302831</v>
      </c>
      <c r="O173" s="3">
        <v>0.96962616822429903</v>
      </c>
    </row>
    <row r="174" spans="1:15">
      <c r="A174" t="s">
        <v>290</v>
      </c>
      <c r="B174" s="4">
        <v>13.215859030837004</v>
      </c>
      <c r="C174" s="1">
        <v>0</v>
      </c>
      <c r="D174" s="2">
        <v>0.75</v>
      </c>
      <c r="E174" s="4">
        <v>0</v>
      </c>
      <c r="F174" s="4">
        <v>3.1570639305445933</v>
      </c>
      <c r="G174" s="5">
        <v>0</v>
      </c>
      <c r="H174" s="4">
        <v>0.25418771603296997</v>
      </c>
      <c r="I174" s="3">
        <v>1.2645011600928073</v>
      </c>
      <c r="J174" s="3">
        <v>0.10114942528735632</v>
      </c>
      <c r="K174" s="3">
        <v>0</v>
      </c>
      <c r="L174" s="4">
        <v>571.42857142857144</v>
      </c>
      <c r="M174" s="3">
        <v>3.6789842096695426E-2</v>
      </c>
      <c r="N174" s="3">
        <v>0.65485829959514175</v>
      </c>
      <c r="O174" s="3">
        <v>0.72019334049409234</v>
      </c>
    </row>
    <row r="175" spans="1:15">
      <c r="A175" t="s">
        <v>292</v>
      </c>
      <c r="B175" s="4">
        <v>10.282776349614394</v>
      </c>
      <c r="C175" s="1">
        <v>0</v>
      </c>
      <c r="D175" s="2">
        <v>0.66666666666666663</v>
      </c>
      <c r="E175" s="4">
        <v>0</v>
      </c>
      <c r="F175" s="4">
        <v>11.17505727216852</v>
      </c>
      <c r="G175" s="5">
        <v>0</v>
      </c>
      <c r="H175" s="4">
        <v>0.28302300109529027</v>
      </c>
      <c r="I175" s="3">
        <v>0.97455470737913485</v>
      </c>
      <c r="J175" s="3">
        <v>5.808080808080808E-2</v>
      </c>
      <c r="K175" s="3">
        <v>0</v>
      </c>
      <c r="L175" s="4">
        <v>449.79605520478287</v>
      </c>
      <c r="M175" s="3">
        <v>0</v>
      </c>
      <c r="N175" s="3">
        <v>0.83229813664596275</v>
      </c>
      <c r="O175" s="3">
        <v>0.73402061855670098</v>
      </c>
    </row>
    <row r="176" spans="1:15">
      <c r="A176" t="s">
        <v>294</v>
      </c>
      <c r="B176" s="4">
        <v>0</v>
      </c>
      <c r="C176" s="1">
        <v>0</v>
      </c>
      <c r="D176" s="2">
        <v>1</v>
      </c>
      <c r="E176" s="4">
        <v>0</v>
      </c>
      <c r="F176" s="4">
        <v>0</v>
      </c>
      <c r="G176" s="5">
        <v>0</v>
      </c>
      <c r="H176" s="4">
        <v>0.6240409207161125</v>
      </c>
      <c r="I176" s="3">
        <v>1.6875</v>
      </c>
      <c r="J176" s="3">
        <v>0.125</v>
      </c>
      <c r="K176" s="3">
        <v>0</v>
      </c>
      <c r="L176" s="4">
        <v>420.9049456331112</v>
      </c>
      <c r="M176" s="3">
        <v>0.46444780635400906</v>
      </c>
      <c r="N176" s="3">
        <v>0.74657534246575341</v>
      </c>
      <c r="O176" s="3">
        <v>0.96325459317585305</v>
      </c>
    </row>
    <row r="177" spans="1:15">
      <c r="A177" t="s">
        <v>295</v>
      </c>
      <c r="B177" s="4">
        <v>20</v>
      </c>
      <c r="C177" s="1">
        <v>0</v>
      </c>
      <c r="D177" s="2">
        <v>0</v>
      </c>
      <c r="E177" s="4">
        <v>0</v>
      </c>
      <c r="F177" s="4">
        <v>0</v>
      </c>
      <c r="G177" s="5">
        <v>0</v>
      </c>
      <c r="H177" s="4">
        <v>7.0133010882708582E-2</v>
      </c>
      <c r="I177" s="3">
        <v>0.76595744680851063</v>
      </c>
      <c r="J177" s="3">
        <v>1.6666666666666666E-2</v>
      </c>
      <c r="K177" s="3">
        <v>0</v>
      </c>
      <c r="L177" s="4">
        <v>201.94602533504681</v>
      </c>
      <c r="M177" s="3">
        <v>0.32469215813350616</v>
      </c>
      <c r="N177" s="3">
        <v>0.67681007345225608</v>
      </c>
      <c r="O177" s="3">
        <v>0.87309644670050757</v>
      </c>
    </row>
    <row r="178" spans="1:15">
      <c r="A178" t="s">
        <v>296</v>
      </c>
      <c r="B178" s="4">
        <v>0</v>
      </c>
      <c r="C178" s="1">
        <v>0</v>
      </c>
      <c r="D178" s="2">
        <v>1</v>
      </c>
      <c r="E178" s="4">
        <v>0</v>
      </c>
      <c r="F178" s="4">
        <v>0</v>
      </c>
      <c r="G178" s="5">
        <v>0</v>
      </c>
      <c r="H178" s="4">
        <v>6.7555555555555549E-2</v>
      </c>
      <c r="I178" s="3">
        <v>0.78749999999999998</v>
      </c>
      <c r="J178" s="3">
        <v>0.13636363636363635</v>
      </c>
      <c r="K178" s="3">
        <v>0</v>
      </c>
      <c r="L178" s="4">
        <v>383.73905744094014</v>
      </c>
      <c r="M178" s="3">
        <v>0.13575819672131148</v>
      </c>
      <c r="N178" s="3">
        <v>0.76124567474048443</v>
      </c>
      <c r="O178" s="3">
        <v>0.80174672489082965</v>
      </c>
    </row>
    <row r="179" spans="1:15">
      <c r="A179" t="s">
        <v>297</v>
      </c>
      <c r="B179" s="4">
        <v>0</v>
      </c>
      <c r="C179" s="1">
        <v>0</v>
      </c>
      <c r="D179" s="2">
        <v>0</v>
      </c>
      <c r="E179" s="4">
        <v>4545.454545454546</v>
      </c>
      <c r="F179" s="4">
        <v>0</v>
      </c>
      <c r="G179" s="5">
        <v>0</v>
      </c>
      <c r="H179" s="4">
        <v>0.44791666666666669</v>
      </c>
      <c r="I179" s="3">
        <v>0.7142857142857143</v>
      </c>
      <c r="J179" s="3">
        <v>4.5454545454545456E-2</v>
      </c>
      <c r="K179" s="3">
        <v>0</v>
      </c>
      <c r="L179" s="4">
        <v>247.06609017912294</v>
      </c>
      <c r="M179" s="3">
        <v>0.37982195845697331</v>
      </c>
      <c r="N179" s="3">
        <v>0.72484599589322385</v>
      </c>
      <c r="O179" s="3">
        <v>0.9453125</v>
      </c>
    </row>
    <row r="180" spans="1:15">
      <c r="A180" t="s">
        <v>298</v>
      </c>
      <c r="B180" s="4">
        <v>14.634146341463415</v>
      </c>
      <c r="C180" s="1">
        <v>0</v>
      </c>
      <c r="D180" s="2">
        <v>0.33333333333333331</v>
      </c>
      <c r="E180" s="4">
        <v>0</v>
      </c>
      <c r="F180" s="4">
        <v>6.1888847629657135</v>
      </c>
      <c r="G180" s="5">
        <v>0</v>
      </c>
      <c r="H180" s="4">
        <v>1.0031291908806437</v>
      </c>
      <c r="I180" s="3">
        <v>1.1401273885350318</v>
      </c>
      <c r="J180" s="3">
        <v>6.4935064935064929E-2</v>
      </c>
      <c r="K180" s="3">
        <v>0</v>
      </c>
      <c r="L180" s="4">
        <v>488.92189627429138</v>
      </c>
      <c r="M180" s="3">
        <v>4.9205935954178597E-2</v>
      </c>
      <c r="N180" s="3">
        <v>0.67128347183748849</v>
      </c>
      <c r="O180" s="3">
        <v>0.85398230088495575</v>
      </c>
    </row>
    <row r="181" spans="1:15">
      <c r="A181" t="s">
        <v>300</v>
      </c>
      <c r="B181" s="4">
        <v>18.75</v>
      </c>
      <c r="C181" s="1">
        <v>0</v>
      </c>
      <c r="D181" s="2">
        <v>0.5</v>
      </c>
      <c r="E181" s="4">
        <v>0</v>
      </c>
      <c r="F181" s="4">
        <v>0</v>
      </c>
      <c r="G181" s="5">
        <v>0</v>
      </c>
      <c r="H181" s="4">
        <v>0.44345898004434592</v>
      </c>
      <c r="I181" s="3">
        <v>0.79558011049723754</v>
      </c>
      <c r="J181" s="3">
        <v>0.12820512820512819</v>
      </c>
      <c r="K181" s="3">
        <v>0</v>
      </c>
      <c r="L181" s="4">
        <v>686.62979210375738</v>
      </c>
      <c r="M181" s="3">
        <v>0.36848484848484847</v>
      </c>
      <c r="N181" s="3">
        <v>0.70114942528735635</v>
      </c>
      <c r="O181" s="3">
        <v>0.8218606591572799</v>
      </c>
    </row>
    <row r="182" spans="1:15">
      <c r="A182" t="s">
        <v>301</v>
      </c>
      <c r="B182" s="4">
        <v>34.482758620689651</v>
      </c>
      <c r="C182" s="1">
        <v>0</v>
      </c>
      <c r="D182" s="2">
        <v>1</v>
      </c>
      <c r="E182" s="4">
        <v>0</v>
      </c>
      <c r="F182" s="4">
        <v>0</v>
      </c>
      <c r="G182" s="5">
        <v>0</v>
      </c>
      <c r="H182" s="4">
        <v>0.97213622291021673</v>
      </c>
      <c r="I182" s="3">
        <v>1.1842105263157894</v>
      </c>
      <c r="J182" s="3">
        <v>9.3333333333333338E-2</v>
      </c>
      <c r="K182" s="3">
        <v>0</v>
      </c>
      <c r="L182" s="4">
        <v>24.084778420038536</v>
      </c>
      <c r="M182" s="3">
        <v>0</v>
      </c>
      <c r="N182" s="3">
        <v>0.76282782212086664</v>
      </c>
      <c r="O182" s="3">
        <v>0.61330935251798557</v>
      </c>
    </row>
    <row r="183" spans="1:15">
      <c r="A183" t="s">
        <v>302</v>
      </c>
      <c r="B183" s="4">
        <v>4.0404040404040407</v>
      </c>
      <c r="C183" s="1">
        <v>7</v>
      </c>
      <c r="D183" s="2">
        <v>1</v>
      </c>
      <c r="E183" s="4">
        <v>202.02020202020202</v>
      </c>
      <c r="F183" s="4">
        <v>2.7126736111111112</v>
      </c>
      <c r="G183" s="5">
        <v>0</v>
      </c>
      <c r="H183" s="4">
        <v>0.23669684257010379</v>
      </c>
      <c r="I183" s="3">
        <v>0.80991735537190079</v>
      </c>
      <c r="J183" s="3">
        <v>4.9618320610687022E-2</v>
      </c>
      <c r="K183" s="3">
        <v>0</v>
      </c>
      <c r="L183" s="4">
        <v>111.21961805555556</v>
      </c>
      <c r="M183" s="3">
        <v>6.8529093995987028E-2</v>
      </c>
      <c r="N183" s="3">
        <v>0.7071207430340557</v>
      </c>
      <c r="O183" s="3">
        <v>0.68629807692307687</v>
      </c>
    </row>
    <row r="184" spans="1:15">
      <c r="A184" t="s">
        <v>304</v>
      </c>
      <c r="B184" s="4">
        <v>0</v>
      </c>
      <c r="C184" s="1">
        <v>0</v>
      </c>
      <c r="D184" s="2">
        <v>1</v>
      </c>
      <c r="E184" s="4">
        <v>0</v>
      </c>
      <c r="F184" s="4">
        <v>0</v>
      </c>
      <c r="G184" s="5">
        <v>0</v>
      </c>
      <c r="H184" s="4">
        <v>0.3935483870967742</v>
      </c>
      <c r="I184" s="3">
        <v>0.59459459459459463</v>
      </c>
      <c r="J184" s="3">
        <v>0.14705882352941177</v>
      </c>
      <c r="K184" s="3">
        <v>0</v>
      </c>
      <c r="L184" s="4">
        <v>638.50687622789781</v>
      </c>
      <c r="M184" s="3">
        <v>0.39156626506024095</v>
      </c>
      <c r="N184" s="3">
        <v>0.70759493670886076</v>
      </c>
      <c r="O184" s="3">
        <v>0.89347826086956517</v>
      </c>
    </row>
    <row r="185" spans="1:15">
      <c r="A185" t="s">
        <v>305</v>
      </c>
      <c r="B185" s="4">
        <v>0</v>
      </c>
      <c r="C185" s="1">
        <v>0</v>
      </c>
      <c r="D185" s="2">
        <v>0</v>
      </c>
      <c r="E185" s="4">
        <v>0</v>
      </c>
      <c r="F185" s="4">
        <v>0</v>
      </c>
      <c r="G185" s="5">
        <v>0</v>
      </c>
      <c r="H185" s="4">
        <v>0.41397849462365593</v>
      </c>
      <c r="I185" s="3">
        <v>1.3333333333333333</v>
      </c>
      <c r="J185" s="3">
        <v>0.13793103448275862</v>
      </c>
      <c r="K185" s="3">
        <v>0</v>
      </c>
      <c r="L185" s="4">
        <v>388.30516217450889</v>
      </c>
      <c r="M185" s="3">
        <v>0.95404411764705888</v>
      </c>
      <c r="N185" s="3">
        <v>0.68397085610200359</v>
      </c>
      <c r="O185" s="3">
        <v>0.91799544419134393</v>
      </c>
    </row>
    <row r="186" spans="1:15">
      <c r="A186" t="s">
        <v>307</v>
      </c>
      <c r="B186" s="4">
        <v>6.2644246620507751</v>
      </c>
      <c r="C186" s="1">
        <v>64</v>
      </c>
      <c r="D186" s="2">
        <v>0.85135135135135132</v>
      </c>
      <c r="E186" s="4">
        <v>164.85328058028355</v>
      </c>
      <c r="F186" s="4">
        <v>9.104789119076635</v>
      </c>
      <c r="G186" s="5">
        <v>2</v>
      </c>
      <c r="H186" s="4">
        <v>0.35318072437835502</v>
      </c>
      <c r="I186" s="3">
        <v>1.0609993510707334</v>
      </c>
      <c r="J186" s="3">
        <v>8.5744161728825374E-2</v>
      </c>
      <c r="K186" s="3">
        <v>0</v>
      </c>
      <c r="L186" s="4">
        <v>61.282234455323497</v>
      </c>
      <c r="M186" s="3">
        <v>6.9770936647989522E-3</v>
      </c>
      <c r="N186" s="3">
        <v>0.67468006839023886</v>
      </c>
      <c r="O186" s="3">
        <v>0.63495549647439598</v>
      </c>
    </row>
    <row r="187" spans="1:15">
      <c r="A187" t="s">
        <v>309</v>
      </c>
      <c r="B187" s="4">
        <v>0</v>
      </c>
      <c r="C187" s="1">
        <v>0</v>
      </c>
      <c r="D187" s="2">
        <v>1</v>
      </c>
      <c r="E187" s="4">
        <v>0</v>
      </c>
      <c r="F187" s="4">
        <v>0</v>
      </c>
      <c r="G187" s="5">
        <v>0</v>
      </c>
      <c r="H187" s="4">
        <v>0.5304347826086957</v>
      </c>
      <c r="I187" s="3">
        <v>1.5</v>
      </c>
      <c r="J187" s="3">
        <v>0</v>
      </c>
      <c r="K187" s="3">
        <v>0</v>
      </c>
      <c r="L187" s="4">
        <v>338.29499323410016</v>
      </c>
      <c r="M187" s="3">
        <v>0.16338582677165353</v>
      </c>
      <c r="N187" s="3">
        <v>0.67317073170731712</v>
      </c>
      <c r="O187" s="3">
        <v>0.75862068965517238</v>
      </c>
    </row>
    <row r="188" spans="1:15">
      <c r="A188" t="s">
        <v>310</v>
      </c>
      <c r="B188" s="4">
        <v>11.417697431018079</v>
      </c>
      <c r="C188" s="1">
        <v>36</v>
      </c>
      <c r="D188" s="2">
        <v>0.64406779661016944</v>
      </c>
      <c r="E188" s="4">
        <v>95.147478591817318</v>
      </c>
      <c r="F188" s="4">
        <v>14.237625977565571</v>
      </c>
      <c r="G188" s="5">
        <v>0</v>
      </c>
      <c r="H188" s="4">
        <v>0.2214425587467363</v>
      </c>
      <c r="I188" s="3">
        <v>0.8465855940130963</v>
      </c>
      <c r="J188" s="3">
        <v>8.143322475570032E-2</v>
      </c>
      <c r="K188" s="3">
        <v>0</v>
      </c>
      <c r="L188" s="4">
        <v>130.17258036631375</v>
      </c>
      <c r="M188" s="3">
        <v>0</v>
      </c>
      <c r="N188" s="3">
        <v>0.76938603868797306</v>
      </c>
      <c r="O188" s="3">
        <v>0.69221981035073687</v>
      </c>
    </row>
    <row r="189" spans="1:15">
      <c r="A189" t="s">
        <v>312</v>
      </c>
      <c r="B189" s="4">
        <v>9.8039215686274517</v>
      </c>
      <c r="C189" s="1">
        <v>0</v>
      </c>
      <c r="D189" s="2">
        <v>0.83333333333333337</v>
      </c>
      <c r="E189" s="4">
        <v>0</v>
      </c>
      <c r="F189" s="4">
        <v>7.6338791556929646</v>
      </c>
      <c r="G189" s="5">
        <v>0</v>
      </c>
      <c r="H189" s="4">
        <v>0.39577508543025786</v>
      </c>
      <c r="I189" s="3">
        <v>0.9487951807228916</v>
      </c>
      <c r="J189" s="3">
        <v>6.8592057761732855E-2</v>
      </c>
      <c r="K189" s="3">
        <v>0</v>
      </c>
      <c r="L189" s="4">
        <v>500.01908469788924</v>
      </c>
      <c r="M189" s="3">
        <v>0.15170217001791758</v>
      </c>
      <c r="N189" s="3">
        <v>0.68967714528462187</v>
      </c>
      <c r="O189" s="3">
        <v>0.77197452229299368</v>
      </c>
    </row>
    <row r="190" spans="1:15">
      <c r="A190" t="s">
        <v>314</v>
      </c>
      <c r="B190" s="4">
        <v>29.411764705882351</v>
      </c>
      <c r="C190" s="1">
        <v>1</v>
      </c>
      <c r="D190" s="2">
        <v>0</v>
      </c>
      <c r="E190" s="4">
        <v>0</v>
      </c>
      <c r="F190" s="4">
        <v>13.526308670363857</v>
      </c>
      <c r="G190" s="5">
        <v>0</v>
      </c>
      <c r="H190" s="4">
        <v>0.26243567753001718</v>
      </c>
      <c r="I190" s="3">
        <v>1.4696969696969697</v>
      </c>
      <c r="J190" s="3">
        <v>0.12280701754385964</v>
      </c>
      <c r="K190" s="3">
        <v>0</v>
      </c>
      <c r="L190" s="4">
        <v>541.05234681455431</v>
      </c>
      <c r="M190" s="3">
        <v>0.31085043988269795</v>
      </c>
      <c r="N190" s="3">
        <v>0.63829787234042556</v>
      </c>
      <c r="O190" s="3">
        <v>0.85559006211180122</v>
      </c>
    </row>
    <row r="191" spans="1:15">
      <c r="A191" t="s">
        <v>315</v>
      </c>
      <c r="B191" s="4">
        <v>0</v>
      </c>
      <c r="C191" s="1">
        <v>0</v>
      </c>
      <c r="D191" s="2">
        <v>0.5</v>
      </c>
      <c r="E191" s="4">
        <v>0</v>
      </c>
      <c r="F191" s="4">
        <v>0</v>
      </c>
      <c r="G191" s="5">
        <v>0</v>
      </c>
      <c r="H191" s="4">
        <v>0.49508196721311476</v>
      </c>
      <c r="I191" s="3">
        <v>1.26</v>
      </c>
      <c r="J191" s="3">
        <v>1.6666666666666666E-2</v>
      </c>
      <c r="K191" s="3">
        <v>0</v>
      </c>
      <c r="L191" s="4">
        <v>322.12603180994569</v>
      </c>
      <c r="M191" s="3">
        <v>1.3262195121951219</v>
      </c>
      <c r="N191" s="3">
        <v>0.81599999999999995</v>
      </c>
      <c r="O191" s="3">
        <v>0.72</v>
      </c>
    </row>
    <row r="192" spans="1:15">
      <c r="A192" t="s">
        <v>316</v>
      </c>
      <c r="B192" s="4">
        <v>13.513513513513514</v>
      </c>
      <c r="C192" s="1">
        <v>2</v>
      </c>
      <c r="D192" s="2">
        <v>1</v>
      </c>
      <c r="E192" s="4">
        <v>0</v>
      </c>
      <c r="F192" s="4">
        <v>0</v>
      </c>
      <c r="G192" s="5">
        <v>0</v>
      </c>
      <c r="H192" s="4">
        <v>0.14120667522464697</v>
      </c>
      <c r="I192" s="3">
        <v>0.82539682539682535</v>
      </c>
      <c r="J192" s="3">
        <v>7.8431372549019607E-2</v>
      </c>
      <c r="K192" s="3">
        <v>0</v>
      </c>
      <c r="L192" s="4">
        <v>132.21683561040106</v>
      </c>
      <c r="M192" s="3">
        <v>0</v>
      </c>
      <c r="N192" s="3">
        <v>0.87234042553191493</v>
      </c>
      <c r="O192" s="3">
        <v>0.65026495079485236</v>
      </c>
    </row>
    <row r="193" spans="1:15">
      <c r="A193" t="s">
        <v>317</v>
      </c>
      <c r="B193" s="4">
        <v>43.478260869565219</v>
      </c>
      <c r="C193" s="1">
        <v>0</v>
      </c>
      <c r="D193" s="2">
        <v>0</v>
      </c>
      <c r="E193" s="4">
        <v>0</v>
      </c>
      <c r="F193" s="4">
        <v>0</v>
      </c>
      <c r="G193" s="5">
        <v>0</v>
      </c>
      <c r="H193" s="4">
        <v>0.32191780821917809</v>
      </c>
      <c r="I193" s="3">
        <v>0.70588235294117652</v>
      </c>
      <c r="J193" s="3">
        <v>0.16</v>
      </c>
      <c r="K193" s="3">
        <v>0</v>
      </c>
      <c r="L193" s="4">
        <v>397.48261013580657</v>
      </c>
      <c r="M193" s="3">
        <v>0.52448979591836731</v>
      </c>
      <c r="N193" s="3">
        <v>0.69754253308128544</v>
      </c>
      <c r="O193" s="3">
        <v>0.95121951219512191</v>
      </c>
    </row>
    <row r="194" spans="1:15">
      <c r="A194" t="s">
        <v>319</v>
      </c>
      <c r="B194" s="4">
        <v>4.8309178743961354</v>
      </c>
      <c r="C194" s="1">
        <v>0</v>
      </c>
      <c r="D194" s="2">
        <v>0.5</v>
      </c>
      <c r="E194" s="4">
        <v>0</v>
      </c>
      <c r="F194" s="4">
        <v>0</v>
      </c>
      <c r="G194" s="5">
        <v>0</v>
      </c>
      <c r="H194" s="4">
        <v>0.18309859154929578</v>
      </c>
      <c r="I194" s="3">
        <v>0.9419642857142857</v>
      </c>
      <c r="J194" s="3">
        <v>0.10144927536231885</v>
      </c>
      <c r="K194" s="3">
        <v>0</v>
      </c>
      <c r="L194" s="4">
        <v>694.23017587164452</v>
      </c>
      <c r="M194" s="3">
        <v>0</v>
      </c>
      <c r="N194" s="3">
        <v>0.70043103448275867</v>
      </c>
      <c r="O194" s="3">
        <v>0.85406698564593297</v>
      </c>
    </row>
    <row r="195" spans="1:15">
      <c r="A195" t="s">
        <v>320</v>
      </c>
      <c r="B195" s="4">
        <v>0</v>
      </c>
      <c r="C195" s="1">
        <v>0</v>
      </c>
      <c r="D195" s="2">
        <v>0</v>
      </c>
      <c r="E195" s="4">
        <v>0</v>
      </c>
      <c r="F195" s="4">
        <v>0</v>
      </c>
      <c r="G195" s="5">
        <v>0</v>
      </c>
      <c r="H195" s="4">
        <v>0.16037735849056603</v>
      </c>
      <c r="I195" s="3">
        <v>1.0727272727272728</v>
      </c>
      <c r="J195" s="3">
        <v>0.11235955056179775</v>
      </c>
      <c r="K195" s="3">
        <v>0</v>
      </c>
      <c r="L195" s="4">
        <v>116.04293588627793</v>
      </c>
      <c r="M195" s="3">
        <v>1.0476683937823834</v>
      </c>
      <c r="N195" s="3">
        <v>0.6796875</v>
      </c>
      <c r="O195" s="3">
        <v>0.83226723525230983</v>
      </c>
    </row>
    <row r="196" spans="1:15">
      <c r="A196" t="s">
        <v>321</v>
      </c>
      <c r="B196" s="4">
        <v>0</v>
      </c>
      <c r="C196" s="1">
        <v>1</v>
      </c>
      <c r="D196" s="2">
        <v>0</v>
      </c>
      <c r="E196" s="4">
        <v>0</v>
      </c>
      <c r="F196" s="4">
        <v>0</v>
      </c>
      <c r="G196" s="5">
        <v>0</v>
      </c>
      <c r="H196" s="4">
        <v>0.33941093969144459</v>
      </c>
      <c r="I196" s="3">
        <v>1.4285714285714286</v>
      </c>
      <c r="J196" s="3">
        <v>6.8181818181818177E-2</v>
      </c>
      <c r="K196" s="3">
        <v>0</v>
      </c>
      <c r="L196" s="4">
        <v>509.33786078098478</v>
      </c>
      <c r="M196" s="3">
        <v>0.2346857597454256</v>
      </c>
      <c r="N196" s="3">
        <v>0.79878048780487809</v>
      </c>
      <c r="O196" s="3">
        <v>0.94660194174757284</v>
      </c>
    </row>
    <row r="197" spans="1:15">
      <c r="A197" t="s">
        <v>322</v>
      </c>
      <c r="B197" s="4">
        <v>0</v>
      </c>
      <c r="C197" s="1">
        <v>0</v>
      </c>
      <c r="D197" s="2">
        <v>1</v>
      </c>
      <c r="E197" s="4">
        <v>0</v>
      </c>
      <c r="F197" s="4">
        <v>0</v>
      </c>
      <c r="G197" s="5">
        <v>0</v>
      </c>
      <c r="H197" s="4">
        <v>0.58314350797266512</v>
      </c>
      <c r="I197" s="3">
        <v>1.0810810810810811</v>
      </c>
      <c r="J197" s="3">
        <v>0.22580645161290322</v>
      </c>
      <c r="K197" s="3">
        <v>0</v>
      </c>
      <c r="L197" s="4">
        <v>341.45231049396767</v>
      </c>
      <c r="M197" s="3">
        <v>0.79795396419437337</v>
      </c>
      <c r="N197" s="3">
        <v>0.65600000000000003</v>
      </c>
      <c r="O197" s="3">
        <v>0.96390658174097665</v>
      </c>
    </row>
    <row r="198" spans="1:15">
      <c r="A198" t="s">
        <v>324</v>
      </c>
      <c r="B198" s="4">
        <v>0</v>
      </c>
      <c r="C198" s="1">
        <v>0</v>
      </c>
      <c r="D198" s="2">
        <v>1</v>
      </c>
      <c r="E198" s="4">
        <v>0</v>
      </c>
      <c r="F198" s="4">
        <v>0</v>
      </c>
      <c r="G198" s="5">
        <v>0</v>
      </c>
      <c r="H198" s="4">
        <v>0.49423815620998718</v>
      </c>
      <c r="I198" s="3">
        <v>0.75510204081632648</v>
      </c>
      <c r="J198" s="3">
        <v>5.4054054054054057E-2</v>
      </c>
      <c r="K198" s="3">
        <v>0</v>
      </c>
      <c r="L198" s="4">
        <v>85.287846481876329</v>
      </c>
      <c r="M198" s="3">
        <v>0</v>
      </c>
      <c r="N198" s="3">
        <v>0.62983425414364635</v>
      </c>
      <c r="O198" s="3">
        <v>0.69565217391304346</v>
      </c>
    </row>
    <row r="199" spans="1:15">
      <c r="A199" t="s">
        <v>325</v>
      </c>
      <c r="B199" s="4">
        <v>16.129032258064516</v>
      </c>
      <c r="C199" s="1">
        <v>0</v>
      </c>
      <c r="D199" s="2">
        <v>0</v>
      </c>
      <c r="E199" s="4">
        <v>0</v>
      </c>
      <c r="F199" s="4">
        <v>13.760836658868861</v>
      </c>
      <c r="G199" s="5">
        <v>0</v>
      </c>
      <c r="H199" s="4">
        <v>0.63424518743667679</v>
      </c>
      <c r="I199" s="3">
        <v>0.8529411764705882</v>
      </c>
      <c r="J199" s="3">
        <v>0.1095890410958904</v>
      </c>
      <c r="K199" s="3">
        <v>0</v>
      </c>
      <c r="L199" s="4">
        <v>247.69505985963946</v>
      </c>
      <c r="M199" s="3">
        <v>8.3097795364612773E-2</v>
      </c>
      <c r="N199" s="3">
        <v>0.67603474706182931</v>
      </c>
      <c r="O199" s="3">
        <v>0.90715667311411996</v>
      </c>
    </row>
    <row r="200" spans="1:15">
      <c r="A200" t="s">
        <v>326</v>
      </c>
      <c r="B200" s="4">
        <v>42.553191489361701</v>
      </c>
      <c r="C200" s="1">
        <v>0</v>
      </c>
      <c r="D200" s="2">
        <v>1</v>
      </c>
      <c r="E200" s="4">
        <v>0</v>
      </c>
      <c r="F200" s="4">
        <v>0</v>
      </c>
      <c r="G200" s="5">
        <v>0</v>
      </c>
      <c r="H200" s="4">
        <v>0.50337078651685396</v>
      </c>
      <c r="I200" s="3">
        <v>1.2972972972972974</v>
      </c>
      <c r="J200" s="3">
        <v>0.10526315789473684</v>
      </c>
      <c r="K200" s="3">
        <v>0</v>
      </c>
      <c r="L200" s="4">
        <v>325.97793380140422</v>
      </c>
      <c r="M200" s="3">
        <v>1.1641443538998836E-3</v>
      </c>
      <c r="N200" s="3">
        <v>0.65482233502538068</v>
      </c>
      <c r="O200" s="3">
        <v>0.61862527716186255</v>
      </c>
    </row>
    <row r="201" spans="1:15">
      <c r="A201" t="s">
        <v>328</v>
      </c>
      <c r="B201" s="4">
        <v>4</v>
      </c>
      <c r="C201" s="1">
        <v>0</v>
      </c>
      <c r="D201" s="2">
        <v>1</v>
      </c>
      <c r="E201" s="4">
        <v>400</v>
      </c>
      <c r="F201" s="4">
        <v>4.8842434306925853</v>
      </c>
      <c r="G201" s="5">
        <v>0</v>
      </c>
      <c r="H201" s="4">
        <v>2.9309679907443115E-2</v>
      </c>
      <c r="I201" s="3">
        <v>0.921875</v>
      </c>
      <c r="J201" s="3">
        <v>7.6305220883534142E-2</v>
      </c>
      <c r="K201" s="3">
        <v>0</v>
      </c>
      <c r="L201" s="4">
        <v>317.47582299501806</v>
      </c>
      <c r="M201" s="3">
        <v>5.961152042866711E-2</v>
      </c>
      <c r="N201" s="3">
        <v>0.68506184586108465</v>
      </c>
      <c r="O201" s="3">
        <v>0.83489096573208721</v>
      </c>
    </row>
    <row r="202" spans="1:15">
      <c r="A202" t="s">
        <v>329</v>
      </c>
      <c r="B202" s="4">
        <v>6.1728395061728394</v>
      </c>
      <c r="C202" s="1">
        <v>1</v>
      </c>
      <c r="D202" s="2">
        <v>1</v>
      </c>
      <c r="E202" s="4">
        <v>411.52263374485602</v>
      </c>
      <c r="F202" s="4">
        <v>0</v>
      </c>
      <c r="G202" s="5">
        <v>0</v>
      </c>
      <c r="H202" s="4">
        <v>0.20418326693227093</v>
      </c>
      <c r="I202" s="3">
        <v>0.84842883548983361</v>
      </c>
      <c r="J202" s="3">
        <v>8.057851239669421E-2</v>
      </c>
      <c r="K202" s="3">
        <v>0</v>
      </c>
      <c r="L202" s="4">
        <v>786.67161095513063</v>
      </c>
      <c r="M202" s="3">
        <v>0.10251903925014645</v>
      </c>
      <c r="N202" s="3">
        <v>0.7420032110658269</v>
      </c>
      <c r="O202" s="3">
        <v>0.92975663716814161</v>
      </c>
    </row>
    <row r="203" spans="1:15">
      <c r="A203" t="s">
        <v>330</v>
      </c>
      <c r="B203" s="4">
        <v>8.064516129032258</v>
      </c>
      <c r="C203" s="1">
        <v>5</v>
      </c>
      <c r="D203" s="2">
        <v>0.92105263157894735</v>
      </c>
      <c r="E203" s="4">
        <v>100.80645161290322</v>
      </c>
      <c r="F203" s="4">
        <v>3.5696862245808592</v>
      </c>
      <c r="G203" s="5">
        <v>1</v>
      </c>
      <c r="H203" s="4">
        <v>0.37850423768277919</v>
      </c>
      <c r="I203" s="3">
        <v>0.52919369786839665</v>
      </c>
      <c r="J203" s="3">
        <v>6.3917525773195871E-2</v>
      </c>
      <c r="K203" s="3">
        <v>0</v>
      </c>
      <c r="L203" s="4">
        <v>686.56965052771864</v>
      </c>
      <c r="M203" s="3">
        <v>3.8891093599410398E-2</v>
      </c>
      <c r="N203" s="3">
        <v>0.7624648876404494</v>
      </c>
      <c r="O203" s="3">
        <v>0.84524479459763646</v>
      </c>
    </row>
    <row r="204" spans="1:15">
      <c r="A204" t="s">
        <v>331</v>
      </c>
      <c r="B204" s="4">
        <v>0</v>
      </c>
      <c r="C204" s="1">
        <v>0</v>
      </c>
      <c r="D204" s="2">
        <v>1</v>
      </c>
      <c r="E204" s="4">
        <v>0</v>
      </c>
      <c r="F204" s="4">
        <v>0</v>
      </c>
      <c r="G204" s="5">
        <v>0</v>
      </c>
      <c r="H204" s="4">
        <v>0.38800705467372132</v>
      </c>
      <c r="I204" s="3">
        <v>0.8</v>
      </c>
      <c r="J204" s="3">
        <v>6.8181818181818177E-2</v>
      </c>
      <c r="K204" s="3">
        <v>0</v>
      </c>
      <c r="L204" s="4">
        <v>493.33991119881597</v>
      </c>
      <c r="M204" s="3">
        <v>0.14651368049426303</v>
      </c>
      <c r="N204" s="3">
        <v>0.73099415204678364</v>
      </c>
      <c r="O204" s="3">
        <v>0.87919463087248317</v>
      </c>
    </row>
    <row r="205" spans="1:15">
      <c r="A205" t="s">
        <v>332</v>
      </c>
      <c r="B205" s="4">
        <v>18.050541516245488</v>
      </c>
      <c r="C205" s="1">
        <v>9</v>
      </c>
      <c r="D205" s="2">
        <v>0.91666666666666663</v>
      </c>
      <c r="E205" s="4">
        <v>0</v>
      </c>
      <c r="F205" s="4">
        <v>21.07836937734497</v>
      </c>
      <c r="G205" s="5">
        <v>0</v>
      </c>
      <c r="H205" s="4">
        <v>0.19941002949852507</v>
      </c>
      <c r="I205" s="3">
        <v>1</v>
      </c>
      <c r="J205" s="3">
        <v>0.10980392156862745</v>
      </c>
      <c r="K205" s="3">
        <v>0</v>
      </c>
      <c r="L205" s="4">
        <v>282.45014965642258</v>
      </c>
      <c r="M205" s="3">
        <v>6.1337625178826898E-2</v>
      </c>
      <c r="N205" s="3">
        <v>0.76292466765140321</v>
      </c>
      <c r="O205" s="3">
        <v>0.74664497763318427</v>
      </c>
    </row>
    <row r="206" spans="1:15">
      <c r="A206" t="s">
        <v>334</v>
      </c>
      <c r="B206" s="4">
        <v>0</v>
      </c>
      <c r="C206" s="1">
        <v>0</v>
      </c>
      <c r="D206" s="2">
        <v>0</v>
      </c>
      <c r="E206" s="4">
        <v>0</v>
      </c>
      <c r="F206" s="4">
        <v>0</v>
      </c>
      <c r="G206" s="5">
        <v>0</v>
      </c>
      <c r="H206" s="4">
        <v>0.4925373134328358</v>
      </c>
      <c r="I206" s="3">
        <v>0.76</v>
      </c>
      <c r="J206" s="3">
        <v>6.4516129032258063E-2</v>
      </c>
      <c r="K206" s="3">
        <v>0</v>
      </c>
      <c r="L206" s="4">
        <v>193.36126329358686</v>
      </c>
      <c r="M206" s="3">
        <v>0.42409638554216866</v>
      </c>
      <c r="N206" s="3">
        <v>0.71028037383177567</v>
      </c>
      <c r="O206" s="3">
        <v>0.94444444444444442</v>
      </c>
    </row>
    <row r="207" spans="1:15">
      <c r="A207" t="s">
        <v>335</v>
      </c>
      <c r="B207" s="4">
        <v>0</v>
      </c>
      <c r="C207" s="1">
        <v>0</v>
      </c>
      <c r="D207" s="2">
        <v>1</v>
      </c>
      <c r="E207" s="4">
        <v>1639.344262295082</v>
      </c>
      <c r="F207" s="4">
        <v>16.518004625041293</v>
      </c>
      <c r="G207" s="5">
        <v>0</v>
      </c>
      <c r="H207" s="4">
        <v>0.21348314606741572</v>
      </c>
      <c r="I207" s="3">
        <v>0.98305084745762716</v>
      </c>
      <c r="J207" s="3">
        <v>9.0909090909090912E-2</v>
      </c>
      <c r="K207" s="3">
        <v>0</v>
      </c>
      <c r="L207" s="4">
        <v>594.64816650148657</v>
      </c>
      <c r="M207" s="3">
        <v>1.9305717619603266</v>
      </c>
      <c r="N207" s="3">
        <v>0.69444444444444442</v>
      </c>
      <c r="O207" s="3">
        <v>0.94233687405159328</v>
      </c>
    </row>
    <row r="208" spans="1:15">
      <c r="A208" t="s">
        <v>336</v>
      </c>
      <c r="B208" s="4">
        <v>0</v>
      </c>
      <c r="C208" s="1">
        <v>0</v>
      </c>
      <c r="D208" s="2">
        <v>0</v>
      </c>
      <c r="E208" s="4">
        <v>0</v>
      </c>
      <c r="F208" s="4">
        <v>0</v>
      </c>
      <c r="G208" s="5">
        <v>0</v>
      </c>
      <c r="H208" s="4">
        <v>0.62745098039215685</v>
      </c>
      <c r="I208" s="3">
        <v>0.5</v>
      </c>
      <c r="J208" s="3">
        <v>0.19230769230769232</v>
      </c>
      <c r="K208" s="3">
        <v>0</v>
      </c>
      <c r="L208" s="4">
        <v>362.48300860897149</v>
      </c>
      <c r="M208" s="3">
        <v>1.0827886710239651</v>
      </c>
      <c r="N208" s="3">
        <v>0.78672985781990523</v>
      </c>
      <c r="O208" s="3">
        <v>0.90606060606060601</v>
      </c>
    </row>
    <row r="209" spans="1:15">
      <c r="A209" t="s">
        <v>337</v>
      </c>
      <c r="B209" s="4">
        <v>0</v>
      </c>
      <c r="C209" s="1">
        <v>0</v>
      </c>
      <c r="D209" s="2">
        <v>1</v>
      </c>
      <c r="E209" s="4">
        <v>0</v>
      </c>
      <c r="F209" s="4">
        <v>0</v>
      </c>
      <c r="G209" s="5">
        <v>0</v>
      </c>
      <c r="H209" s="4">
        <v>0.215</v>
      </c>
      <c r="I209" s="3">
        <v>1.4318181818181819</v>
      </c>
      <c r="J209" s="3">
        <v>4.4117647058823532E-2</v>
      </c>
      <c r="K209" s="3">
        <v>0</v>
      </c>
      <c r="L209" s="4">
        <v>445.36817102137769</v>
      </c>
      <c r="M209" s="3">
        <v>0.22387096774193549</v>
      </c>
      <c r="N209" s="3">
        <v>0.79918032786885251</v>
      </c>
      <c r="O209" s="3">
        <v>0.78294573643410847</v>
      </c>
    </row>
    <row r="210" spans="1:15">
      <c r="A210" t="s">
        <v>338</v>
      </c>
      <c r="B210" s="4">
        <v>0</v>
      </c>
      <c r="C210" s="1">
        <v>0</v>
      </c>
      <c r="D210" s="2">
        <v>0</v>
      </c>
      <c r="E210" s="4">
        <v>0</v>
      </c>
      <c r="F210" s="4">
        <v>0</v>
      </c>
      <c r="G210" s="5">
        <v>0</v>
      </c>
      <c r="H210" s="4">
        <v>0.85810810810810811</v>
      </c>
      <c r="I210" s="3">
        <v>1.1666666666666667</v>
      </c>
      <c r="J210" s="3">
        <v>6.6666666666666666E-2</v>
      </c>
      <c r="K210" s="3">
        <v>0</v>
      </c>
      <c r="L210" s="4">
        <v>53.447354355959376</v>
      </c>
      <c r="M210" s="3">
        <v>0.33781190019193857</v>
      </c>
      <c r="N210" s="3">
        <v>0.88</v>
      </c>
      <c r="O210" s="3">
        <v>0.96</v>
      </c>
    </row>
    <row r="211" spans="1:15">
      <c r="A211" t="s">
        <v>339</v>
      </c>
      <c r="B211" s="4">
        <v>11.363636363636363</v>
      </c>
      <c r="C211" s="1">
        <v>0</v>
      </c>
      <c r="D211" s="2">
        <v>0</v>
      </c>
      <c r="E211" s="4">
        <v>0</v>
      </c>
      <c r="F211" s="4">
        <v>0</v>
      </c>
      <c r="G211" s="5">
        <v>0</v>
      </c>
      <c r="H211" s="4">
        <v>0.23296703296703297</v>
      </c>
      <c r="I211" s="3">
        <v>0.8764044943820225</v>
      </c>
      <c r="J211" s="3">
        <v>0.14457831325301204</v>
      </c>
      <c r="K211" s="3">
        <v>0</v>
      </c>
      <c r="L211" s="4">
        <v>1277.3204655123475</v>
      </c>
      <c r="M211" s="3">
        <v>9.2436974789915971E-2</v>
      </c>
      <c r="N211" s="3">
        <v>0.65696784073506886</v>
      </c>
      <c r="O211" s="3">
        <v>0.80281690140845074</v>
      </c>
    </row>
    <row r="212" spans="1:15">
      <c r="A212" t="s">
        <v>340</v>
      </c>
      <c r="B212" s="4">
        <v>0</v>
      </c>
      <c r="C212" s="1">
        <v>1</v>
      </c>
      <c r="D212" s="2">
        <v>1</v>
      </c>
      <c r="E212" s="4">
        <v>0</v>
      </c>
      <c r="F212" s="4">
        <v>0</v>
      </c>
      <c r="G212" s="5">
        <v>0</v>
      </c>
      <c r="H212" s="4">
        <v>0.33333333333333331</v>
      </c>
      <c r="I212" s="3">
        <v>1.1454545454545455</v>
      </c>
      <c r="J212" s="3">
        <v>3.7037037037037035E-2</v>
      </c>
      <c r="K212" s="3">
        <v>0</v>
      </c>
      <c r="L212" s="4">
        <v>322.98582451103533</v>
      </c>
      <c r="M212" s="3">
        <v>9.2081031307550648E-4</v>
      </c>
      <c r="N212" s="3">
        <v>0.75619834710743805</v>
      </c>
      <c r="O212" s="3">
        <v>0.62184873949579833</v>
      </c>
    </row>
    <row r="213" spans="1:15">
      <c r="A213" t="s">
        <v>342</v>
      </c>
      <c r="B213" s="4">
        <v>0</v>
      </c>
      <c r="C213" s="1">
        <v>1</v>
      </c>
      <c r="D213" s="2">
        <v>0</v>
      </c>
      <c r="E213" s="4">
        <v>0</v>
      </c>
      <c r="F213" s="4">
        <v>0</v>
      </c>
      <c r="G213" s="5">
        <v>0</v>
      </c>
      <c r="H213" s="4">
        <v>0.66822429906542058</v>
      </c>
      <c r="I213" s="3">
        <v>0.33333333333333331</v>
      </c>
      <c r="J213" s="3">
        <v>3.8461538461538464E-2</v>
      </c>
      <c r="K213" s="3">
        <v>0</v>
      </c>
      <c r="L213" s="4">
        <v>115.74074074074073</v>
      </c>
      <c r="M213" s="3">
        <v>9.0439276485788107E-3</v>
      </c>
      <c r="N213" s="3">
        <v>0.8098591549295775</v>
      </c>
      <c r="O213" s="3">
        <v>0.92654424040066774</v>
      </c>
    </row>
    <row r="214" spans="1:15">
      <c r="A214" t="s">
        <v>344</v>
      </c>
      <c r="B214" s="4">
        <v>0</v>
      </c>
      <c r="C214" s="1">
        <v>0</v>
      </c>
      <c r="D214" s="2">
        <v>0</v>
      </c>
      <c r="E214" s="4">
        <v>0</v>
      </c>
      <c r="F214" s="4">
        <v>0</v>
      </c>
      <c r="G214" s="5">
        <v>0</v>
      </c>
      <c r="H214" s="4">
        <v>0.41295546558704455</v>
      </c>
      <c r="I214" s="3">
        <v>1.1052631578947369</v>
      </c>
      <c r="J214" s="3">
        <v>0.14814814814814814</v>
      </c>
      <c r="K214" s="3">
        <v>0</v>
      </c>
      <c r="L214" s="4">
        <v>49.091801669121253</v>
      </c>
      <c r="M214" s="3">
        <v>0.17062634989200864</v>
      </c>
      <c r="N214" s="3">
        <v>0.67334669338677355</v>
      </c>
      <c r="O214" s="3">
        <v>0.97278911564625847</v>
      </c>
    </row>
    <row r="215" spans="1:15">
      <c r="A215" t="s">
        <v>346</v>
      </c>
      <c r="B215" s="4">
        <v>12.684989429175475</v>
      </c>
      <c r="C215" s="1">
        <v>3</v>
      </c>
      <c r="D215" s="2">
        <v>1</v>
      </c>
      <c r="E215" s="4">
        <v>0</v>
      </c>
      <c r="F215" s="4">
        <v>18.735112276851432</v>
      </c>
      <c r="G215" s="5">
        <v>0</v>
      </c>
      <c r="H215" s="4">
        <v>0.32045779685264664</v>
      </c>
      <c r="I215" s="3">
        <v>0.84979423868312753</v>
      </c>
      <c r="J215" s="3">
        <v>0.10900473933649289</v>
      </c>
      <c r="K215" s="3">
        <v>0</v>
      </c>
      <c r="L215" s="4">
        <v>355.96713326017721</v>
      </c>
      <c r="M215" s="3">
        <v>2.6588122910364591E-2</v>
      </c>
      <c r="N215" s="3">
        <v>0.825434439178515</v>
      </c>
      <c r="O215" s="3">
        <v>0.72946175637393773</v>
      </c>
    </row>
    <row r="216" spans="1:15">
      <c r="A216" t="s">
        <v>348</v>
      </c>
      <c r="B216" s="4">
        <v>24.390243902439025</v>
      </c>
      <c r="C216" s="1">
        <v>0</v>
      </c>
      <c r="D216" s="2">
        <v>1</v>
      </c>
      <c r="E216" s="4">
        <v>0</v>
      </c>
      <c r="F216" s="4">
        <v>0</v>
      </c>
      <c r="G216" s="5">
        <v>0</v>
      </c>
      <c r="H216" s="4">
        <v>0.26543209876543211</v>
      </c>
      <c r="I216" s="3">
        <v>1.6451612903225807</v>
      </c>
      <c r="J216" s="3">
        <v>0.08</v>
      </c>
      <c r="K216" s="3">
        <v>0</v>
      </c>
      <c r="L216" s="4">
        <v>126.20950778291964</v>
      </c>
      <c r="M216" s="3">
        <v>2.6513605442176869</v>
      </c>
      <c r="N216" s="3">
        <v>0.74336283185840712</v>
      </c>
      <c r="O216" s="3">
        <v>0.80441640378548895</v>
      </c>
    </row>
    <row r="217" spans="1:15">
      <c r="A217" t="s">
        <v>349</v>
      </c>
      <c r="B217" s="4">
        <v>0</v>
      </c>
      <c r="C217" s="1">
        <v>0</v>
      </c>
      <c r="D217" s="2">
        <v>0</v>
      </c>
      <c r="E217" s="4">
        <v>0</v>
      </c>
      <c r="F217" s="4">
        <v>0</v>
      </c>
      <c r="G217" s="5">
        <v>0</v>
      </c>
      <c r="H217" s="4">
        <v>0.47058823529411764</v>
      </c>
      <c r="I217" s="3">
        <v>1.2727272727272727</v>
      </c>
      <c r="J217" s="3">
        <v>0.11764705882352941</v>
      </c>
      <c r="K217" s="3">
        <v>0</v>
      </c>
      <c r="L217" s="4">
        <v>445.43429844097994</v>
      </c>
      <c r="M217" s="3">
        <v>0.39979338842975204</v>
      </c>
      <c r="N217" s="3">
        <v>0.71153846153846156</v>
      </c>
      <c r="O217" s="3">
        <v>0.9452054794520548</v>
      </c>
    </row>
    <row r="218" spans="1:15">
      <c r="A218" t="s">
        <v>350</v>
      </c>
      <c r="B218" s="4">
        <v>0</v>
      </c>
      <c r="C218" s="1">
        <v>0</v>
      </c>
      <c r="D218" s="2">
        <v>0</v>
      </c>
      <c r="E218" s="4">
        <v>0</v>
      </c>
      <c r="F218" s="4">
        <v>0</v>
      </c>
      <c r="G218" s="5">
        <v>0</v>
      </c>
      <c r="H218" s="4">
        <v>0.32432432432432434</v>
      </c>
      <c r="I218" s="3">
        <v>1.375</v>
      </c>
      <c r="J218" s="3">
        <v>0.33333333333333331</v>
      </c>
      <c r="K218" s="3">
        <v>0</v>
      </c>
      <c r="L218" s="4">
        <v>647.24919093851133</v>
      </c>
      <c r="M218" s="3">
        <v>3.2846715328467155E-2</v>
      </c>
      <c r="N218" s="3">
        <v>0.71146953405017921</v>
      </c>
      <c r="O218" s="3">
        <v>0.8984375</v>
      </c>
    </row>
    <row r="219" spans="1:15">
      <c r="A219" t="s">
        <v>351</v>
      </c>
      <c r="B219" s="4">
        <v>10.416666666666666</v>
      </c>
      <c r="C219" s="1">
        <v>1</v>
      </c>
      <c r="D219" s="2">
        <v>0.5</v>
      </c>
      <c r="E219" s="4">
        <v>0</v>
      </c>
      <c r="F219" s="4">
        <v>0</v>
      </c>
      <c r="G219" s="5">
        <v>0</v>
      </c>
      <c r="H219" s="4">
        <v>0.2574318112166718</v>
      </c>
      <c r="I219" s="3">
        <v>0.89130434782608692</v>
      </c>
      <c r="J219" s="3">
        <v>3.5242290748898682E-2</v>
      </c>
      <c r="K219" s="3">
        <v>0</v>
      </c>
      <c r="L219" s="4">
        <v>291.20791447263446</v>
      </c>
      <c r="M219" s="3">
        <v>0</v>
      </c>
      <c r="N219" s="3">
        <v>0.7640117994100295</v>
      </c>
      <c r="O219" s="3">
        <v>0.86021505376344087</v>
      </c>
    </row>
    <row r="220" spans="1:15">
      <c r="A220" t="s">
        <v>353</v>
      </c>
      <c r="B220" s="4">
        <v>21.739130434782609</v>
      </c>
      <c r="C220" s="1">
        <v>0</v>
      </c>
      <c r="D220" s="2">
        <v>0</v>
      </c>
      <c r="E220" s="4">
        <v>0</v>
      </c>
      <c r="F220" s="4">
        <v>26.752273943285179</v>
      </c>
      <c r="G220" s="5">
        <v>0</v>
      </c>
      <c r="H220" s="4">
        <v>0.19639278557114229</v>
      </c>
      <c r="I220" s="3">
        <v>1.1538461538461537</v>
      </c>
      <c r="J220" s="3">
        <v>0.11627906976744186</v>
      </c>
      <c r="K220" s="3">
        <v>0</v>
      </c>
      <c r="L220" s="4">
        <v>668.80684858212953</v>
      </c>
      <c r="M220" s="3">
        <v>0.26629213483146069</v>
      </c>
      <c r="N220" s="3">
        <v>0.74336283185840712</v>
      </c>
      <c r="O220" s="3">
        <v>0.90103092783505156</v>
      </c>
    </row>
    <row r="221" spans="1:15">
      <c r="A221" t="s">
        <v>354</v>
      </c>
      <c r="B221" s="4">
        <v>0</v>
      </c>
      <c r="C221" s="1">
        <v>1</v>
      </c>
      <c r="D221" s="2">
        <v>1</v>
      </c>
      <c r="E221" s="4">
        <v>0</v>
      </c>
      <c r="F221" s="4">
        <v>0</v>
      </c>
      <c r="G221" s="5">
        <v>0</v>
      </c>
      <c r="H221" s="4">
        <v>0.28213166144200624</v>
      </c>
      <c r="I221" s="3">
        <v>1.0476190476190477</v>
      </c>
      <c r="J221" s="3">
        <v>0.2608695652173913</v>
      </c>
      <c r="K221" s="3">
        <v>0</v>
      </c>
      <c r="L221" s="4">
        <v>220.75055187637969</v>
      </c>
      <c r="M221" s="3">
        <v>1.1675485008818343</v>
      </c>
      <c r="N221" s="3">
        <v>0.76056338028169013</v>
      </c>
      <c r="O221" s="3">
        <v>0.92439024390243907</v>
      </c>
    </row>
    <row r="222" spans="1:15">
      <c r="A222" t="s">
        <v>355</v>
      </c>
      <c r="B222" s="4">
        <v>0</v>
      </c>
      <c r="C222" s="1">
        <v>1</v>
      </c>
      <c r="D222" s="2">
        <v>0</v>
      </c>
      <c r="E222" s="4">
        <v>0</v>
      </c>
      <c r="F222" s="4">
        <v>0</v>
      </c>
      <c r="G222" s="5">
        <v>0</v>
      </c>
      <c r="H222" s="4">
        <v>0.53283302063789872</v>
      </c>
      <c r="I222" s="3">
        <v>0.91176470588235292</v>
      </c>
      <c r="J222" s="3">
        <v>0.15384615384615385</v>
      </c>
      <c r="K222" s="3">
        <v>0</v>
      </c>
      <c r="L222" s="4">
        <v>283.1257078142695</v>
      </c>
      <c r="M222" s="3">
        <v>0.22882181110029212</v>
      </c>
      <c r="N222" s="3">
        <v>0.66846652267818574</v>
      </c>
      <c r="O222" s="3">
        <v>0.9821428571428571</v>
      </c>
    </row>
    <row r="223" spans="1:15">
      <c r="A223" t="s">
        <v>356</v>
      </c>
      <c r="B223" s="4">
        <v>9.7719869706840381</v>
      </c>
      <c r="C223" s="1">
        <v>0</v>
      </c>
      <c r="D223" s="2">
        <v>1</v>
      </c>
      <c r="E223" s="4">
        <v>0</v>
      </c>
      <c r="F223" s="4">
        <v>18.991909446575761</v>
      </c>
      <c r="G223" s="5">
        <v>0</v>
      </c>
      <c r="H223" s="4">
        <v>0.14710836608646827</v>
      </c>
      <c r="I223" s="3">
        <v>0.73148148148148151</v>
      </c>
      <c r="J223" s="3">
        <v>0.1166077738515901</v>
      </c>
      <c r="K223" s="3">
        <v>0</v>
      </c>
      <c r="L223" s="4">
        <v>638.12815740494545</v>
      </c>
      <c r="M223" s="3">
        <v>4.4618140368018241E-2</v>
      </c>
      <c r="N223" s="3">
        <v>0.80257186081694398</v>
      </c>
      <c r="O223" s="3">
        <v>0.78976446641465547</v>
      </c>
    </row>
    <row r="224" spans="1:15">
      <c r="A224" t="s">
        <v>358</v>
      </c>
      <c r="B224" s="4">
        <v>0</v>
      </c>
      <c r="C224" s="1">
        <v>1</v>
      </c>
      <c r="D224" s="2">
        <v>1</v>
      </c>
      <c r="E224" s="4">
        <v>0</v>
      </c>
      <c r="F224" s="4">
        <v>9.3597903406963692</v>
      </c>
      <c r="G224" s="5">
        <v>0</v>
      </c>
      <c r="H224" s="4">
        <v>0.20976253298153033</v>
      </c>
      <c r="I224" s="3">
        <v>0.68235294117647061</v>
      </c>
      <c r="J224" s="3">
        <v>0.05</v>
      </c>
      <c r="K224" s="3">
        <v>0</v>
      </c>
      <c r="L224" s="4">
        <v>233.99475851740922</v>
      </c>
      <c r="M224" s="3">
        <v>8.1449468085106377E-2</v>
      </c>
      <c r="N224" s="3">
        <v>0.74930102516309416</v>
      </c>
      <c r="O224" s="3">
        <v>0.82334384858044163</v>
      </c>
    </row>
    <row r="225" spans="1:15">
      <c r="A225" t="s">
        <v>359</v>
      </c>
      <c r="B225" s="4">
        <v>0</v>
      </c>
      <c r="C225" s="1">
        <v>1</v>
      </c>
      <c r="D225" s="2">
        <v>0.66666666666666663</v>
      </c>
      <c r="E225" s="4">
        <v>0</v>
      </c>
      <c r="F225" s="4">
        <v>0</v>
      </c>
      <c r="G225" s="5">
        <v>0</v>
      </c>
      <c r="H225" s="4">
        <v>0.20594965675057209</v>
      </c>
      <c r="I225" s="3">
        <v>1.1346153846153846</v>
      </c>
      <c r="J225" s="3">
        <v>0.26190476190476192</v>
      </c>
      <c r="K225" s="3">
        <v>0</v>
      </c>
      <c r="L225" s="4">
        <v>664.63583494876764</v>
      </c>
      <c r="M225" s="3">
        <v>0.30597014925373134</v>
      </c>
      <c r="N225" s="3">
        <v>0.77272727272727271</v>
      </c>
      <c r="O225" s="3">
        <v>0.8193384223918575</v>
      </c>
    </row>
    <row r="226" spans="1:15">
      <c r="A226" t="s">
        <v>360</v>
      </c>
      <c r="B226" s="4">
        <v>0</v>
      </c>
      <c r="C226" s="1">
        <v>0</v>
      </c>
      <c r="D226" s="2">
        <v>0</v>
      </c>
      <c r="E226" s="4">
        <v>0</v>
      </c>
      <c r="F226" s="4">
        <v>0</v>
      </c>
      <c r="G226" s="5">
        <v>0</v>
      </c>
      <c r="H226" s="4">
        <v>0.25706940874035988</v>
      </c>
      <c r="I226" s="3">
        <v>0.84210526315789469</v>
      </c>
      <c r="J226" s="3">
        <v>7.407407407407407E-2</v>
      </c>
      <c r="K226" s="3">
        <v>0</v>
      </c>
      <c r="L226" s="4">
        <v>144.00921658986175</v>
      </c>
      <c r="M226" s="3">
        <v>0.34207077326343382</v>
      </c>
      <c r="N226" s="3">
        <v>0.71591992373689228</v>
      </c>
      <c r="O226" s="3">
        <v>0.93075356415478616</v>
      </c>
    </row>
    <row r="227" spans="1:15">
      <c r="A227" t="s">
        <v>361</v>
      </c>
      <c r="B227" s="4">
        <v>0</v>
      </c>
      <c r="C227" s="1">
        <v>0</v>
      </c>
      <c r="D227" s="2">
        <v>1</v>
      </c>
      <c r="E227" s="4">
        <v>0</v>
      </c>
      <c r="F227" s="4">
        <v>0</v>
      </c>
      <c r="G227" s="5">
        <v>0</v>
      </c>
      <c r="H227" s="4">
        <v>0.37962962962962965</v>
      </c>
      <c r="I227" s="3">
        <v>0.97101449275362317</v>
      </c>
      <c r="J227" s="3">
        <v>6.3291139240506333E-2</v>
      </c>
      <c r="K227" s="3">
        <v>0</v>
      </c>
      <c r="L227" s="4">
        <v>350.01750087504371</v>
      </c>
      <c r="M227" s="3">
        <v>0.13713980789754535</v>
      </c>
      <c r="N227" s="3">
        <v>0.79536290322580649</v>
      </c>
      <c r="O227" s="3">
        <v>0.84799235181644361</v>
      </c>
    </row>
    <row r="228" spans="1:15">
      <c r="A228" t="s">
        <v>363</v>
      </c>
      <c r="B228" s="4">
        <v>0</v>
      </c>
      <c r="C228" s="1">
        <v>2</v>
      </c>
      <c r="D228" s="2">
        <v>0.75</v>
      </c>
      <c r="E228" s="4">
        <v>0</v>
      </c>
      <c r="F228" s="4">
        <v>10.438958191972441</v>
      </c>
      <c r="G228" s="5">
        <v>0</v>
      </c>
      <c r="H228" s="4">
        <v>0.28792191947946322</v>
      </c>
      <c r="I228" s="3">
        <v>0.78672985781990523</v>
      </c>
      <c r="J228" s="3">
        <v>0.17159763313609466</v>
      </c>
      <c r="K228" s="3">
        <v>0</v>
      </c>
      <c r="L228" s="4">
        <v>762.04394801398826</v>
      </c>
      <c r="M228" s="3">
        <v>0.16157314629258518</v>
      </c>
      <c r="N228" s="3">
        <v>0.75755470649531087</v>
      </c>
      <c r="O228" s="3">
        <v>0.82975810132359651</v>
      </c>
    </row>
    <row r="229" spans="1:15">
      <c r="A229" t="s">
        <v>365</v>
      </c>
      <c r="B229" s="4">
        <v>0</v>
      </c>
      <c r="C229" s="1">
        <v>0</v>
      </c>
      <c r="D229" s="2">
        <v>0</v>
      </c>
      <c r="E229" s="4">
        <v>0</v>
      </c>
      <c r="F229" s="4">
        <v>0</v>
      </c>
      <c r="G229" s="5">
        <v>0</v>
      </c>
      <c r="H229" s="4">
        <v>0.7436823104693141</v>
      </c>
      <c r="I229" s="3">
        <v>1.631578947368421</v>
      </c>
      <c r="J229" s="3">
        <v>0</v>
      </c>
      <c r="K229" s="3">
        <v>0</v>
      </c>
      <c r="L229" s="4">
        <v>340.25178632187817</v>
      </c>
      <c r="M229" s="3">
        <v>1.2529411764705882</v>
      </c>
      <c r="N229" s="3">
        <v>0.68639053254437865</v>
      </c>
      <c r="O229" s="3">
        <v>0.92387543252595161</v>
      </c>
    </row>
    <row r="230" spans="1:15">
      <c r="A230" t="s">
        <v>367</v>
      </c>
      <c r="B230" s="4">
        <v>0</v>
      </c>
      <c r="C230" s="1">
        <v>0</v>
      </c>
      <c r="D230" s="2">
        <v>1</v>
      </c>
      <c r="E230" s="4">
        <v>0</v>
      </c>
      <c r="F230" s="4">
        <v>0</v>
      </c>
      <c r="G230" s="5">
        <v>0</v>
      </c>
      <c r="H230" s="4">
        <v>2.2813688212927757E-2</v>
      </c>
      <c r="I230" s="3">
        <v>0.75</v>
      </c>
      <c r="J230" s="3">
        <v>0.15384615384615385</v>
      </c>
      <c r="K230" s="3">
        <v>0</v>
      </c>
      <c r="L230" s="4">
        <v>374.06483790523691</v>
      </c>
      <c r="M230" s="3">
        <v>0.37777777777777777</v>
      </c>
      <c r="N230" s="3">
        <v>0.70389170896785114</v>
      </c>
      <c r="O230" s="3">
        <v>0.93023255813953487</v>
      </c>
    </row>
    <row r="231" spans="1:15">
      <c r="A231" t="s">
        <v>368</v>
      </c>
      <c r="B231" s="4">
        <v>13.736263736263735</v>
      </c>
      <c r="C231" s="1">
        <v>2</v>
      </c>
      <c r="D231" s="2">
        <v>0.69230769230769229</v>
      </c>
      <c r="E231" s="4">
        <v>0</v>
      </c>
      <c r="F231" s="4">
        <v>25.224316240856183</v>
      </c>
      <c r="G231" s="5">
        <v>0</v>
      </c>
      <c r="H231" s="4">
        <v>0.28444197049819092</v>
      </c>
      <c r="I231" s="3">
        <v>0.88533333333333331</v>
      </c>
      <c r="J231" s="3">
        <v>0.10179640718562874</v>
      </c>
      <c r="K231" s="3">
        <v>0</v>
      </c>
      <c r="L231" s="4">
        <v>601.78011603185473</v>
      </c>
      <c r="M231" s="3">
        <v>5.3930684699915472E-2</v>
      </c>
      <c r="N231" s="3">
        <v>0.76198347107438014</v>
      </c>
      <c r="O231" s="3">
        <v>0.91790582403965304</v>
      </c>
    </row>
    <row r="232" spans="1:15">
      <c r="A232" t="s">
        <v>369</v>
      </c>
      <c r="B232" s="4">
        <v>16.129032258064516</v>
      </c>
      <c r="C232" s="1">
        <v>0</v>
      </c>
      <c r="D232" s="2">
        <v>0</v>
      </c>
      <c r="E232" s="4">
        <v>0</v>
      </c>
      <c r="F232" s="4">
        <v>0</v>
      </c>
      <c r="G232" s="5">
        <v>0</v>
      </c>
      <c r="H232" s="4">
        <v>0.1524390243902439</v>
      </c>
      <c r="I232" s="3">
        <v>1.0727272727272728</v>
      </c>
      <c r="J232" s="3">
        <v>0.17241379310344829</v>
      </c>
      <c r="K232" s="3">
        <v>0</v>
      </c>
      <c r="L232" s="4">
        <v>154.5833977430824</v>
      </c>
      <c r="M232" s="3">
        <v>0</v>
      </c>
      <c r="N232" s="3">
        <v>0.7511210762331838</v>
      </c>
      <c r="O232" s="3">
        <v>0.85859613428280768</v>
      </c>
    </row>
    <row r="233" spans="1:15">
      <c r="A233" t="s">
        <v>371</v>
      </c>
      <c r="B233" s="4">
        <v>8.3333333333333339</v>
      </c>
      <c r="C233" s="1">
        <v>6</v>
      </c>
      <c r="D233" s="2">
        <v>0.97058823529411764</v>
      </c>
      <c r="E233" s="4">
        <v>0</v>
      </c>
      <c r="F233" s="4">
        <v>4.6508923899773276</v>
      </c>
      <c r="G233" s="5">
        <v>1</v>
      </c>
      <c r="H233" s="4">
        <v>0.36888405653849954</v>
      </c>
      <c r="I233" s="3">
        <v>1.0067739204064352</v>
      </c>
      <c r="J233" s="3">
        <v>5.4771784232365145E-2</v>
      </c>
      <c r="K233" s="3">
        <v>0</v>
      </c>
      <c r="L233" s="4">
        <v>489.50642404511365</v>
      </c>
      <c r="M233" s="3">
        <v>0</v>
      </c>
      <c r="N233" s="3">
        <v>0.69720357941834454</v>
      </c>
      <c r="O233" s="3">
        <v>0.89977869111602904</v>
      </c>
    </row>
    <row r="234" spans="1:15">
      <c r="A234" t="s">
        <v>372</v>
      </c>
      <c r="B234" s="4">
        <v>0</v>
      </c>
      <c r="C234" s="1">
        <v>0</v>
      </c>
      <c r="D234" s="2">
        <v>1</v>
      </c>
      <c r="E234" s="4">
        <v>0</v>
      </c>
      <c r="F234" s="4">
        <v>0</v>
      </c>
      <c r="G234" s="5">
        <v>0</v>
      </c>
      <c r="H234" s="4">
        <v>0.24701195219123506</v>
      </c>
      <c r="I234" s="3">
        <v>0.8666666666666667</v>
      </c>
      <c r="J234" s="3">
        <v>4.878048780487805E-2</v>
      </c>
      <c r="K234" s="3">
        <v>0</v>
      </c>
      <c r="L234" s="4">
        <v>739.58738808875057</v>
      </c>
      <c r="M234" s="3">
        <v>1.0934782608695652</v>
      </c>
      <c r="N234" s="3">
        <v>0.71936758893280628</v>
      </c>
      <c r="O234" s="3">
        <v>0.89724770642201834</v>
      </c>
    </row>
    <row r="235" spans="1:15">
      <c r="A235" t="s">
        <v>373</v>
      </c>
      <c r="B235" s="4">
        <v>16.666666666666668</v>
      </c>
      <c r="C235" s="1">
        <v>1</v>
      </c>
      <c r="D235" s="2">
        <v>1</v>
      </c>
      <c r="E235" s="4">
        <v>1666.6666666666667</v>
      </c>
      <c r="F235" s="4">
        <v>26.990553306342779</v>
      </c>
      <c r="G235" s="5">
        <v>0</v>
      </c>
      <c r="H235" s="4">
        <v>0.11258278145695365</v>
      </c>
      <c r="I235" s="3">
        <v>0</v>
      </c>
      <c r="J235" s="3">
        <v>9.3333333333333338E-2</v>
      </c>
      <c r="K235" s="3">
        <v>0</v>
      </c>
      <c r="L235" s="4">
        <v>148.44804318488531</v>
      </c>
      <c r="M235" s="3">
        <v>0</v>
      </c>
      <c r="N235" s="3">
        <v>0.74897119341563789</v>
      </c>
      <c r="O235" s="3">
        <v>0.57792207792207795</v>
      </c>
    </row>
    <row r="236" spans="1:15">
      <c r="A236" t="s">
        <v>375</v>
      </c>
      <c r="B236" s="4">
        <v>30.76923076923077</v>
      </c>
      <c r="C236" s="1">
        <v>0</v>
      </c>
      <c r="D236" s="2">
        <v>1</v>
      </c>
      <c r="E236" s="4">
        <v>0</v>
      </c>
      <c r="F236" s="4">
        <v>0</v>
      </c>
      <c r="G236" s="5">
        <v>0</v>
      </c>
      <c r="H236" s="4">
        <v>0.30594900849858359</v>
      </c>
      <c r="I236" s="3">
        <v>1.0555555555555556</v>
      </c>
      <c r="J236" s="3">
        <v>5.4545454545454543E-2</v>
      </c>
      <c r="K236" s="3">
        <v>0</v>
      </c>
      <c r="L236" s="4">
        <v>393.15903282877923</v>
      </c>
      <c r="M236" s="3">
        <v>0.33920367534456353</v>
      </c>
      <c r="N236" s="3">
        <v>0.72477064220183485</v>
      </c>
      <c r="O236" s="3">
        <v>0.80339805825242716</v>
      </c>
    </row>
    <row r="237" spans="1:15">
      <c r="A237" t="s">
        <v>376</v>
      </c>
      <c r="B237" s="4">
        <v>13.333333333333334</v>
      </c>
      <c r="C237" s="1">
        <v>0</v>
      </c>
      <c r="D237" s="2">
        <v>1</v>
      </c>
      <c r="E237" s="4">
        <v>0</v>
      </c>
      <c r="F237" s="4">
        <v>0</v>
      </c>
      <c r="G237" s="5">
        <v>0</v>
      </c>
      <c r="H237" s="4">
        <v>0.30158730158730157</v>
      </c>
      <c r="I237" s="3">
        <v>1.025974025974026</v>
      </c>
      <c r="J237" s="3">
        <v>9.5238095238095233E-2</v>
      </c>
      <c r="K237" s="3">
        <v>0</v>
      </c>
      <c r="L237" s="4">
        <v>532.85968028419188</v>
      </c>
      <c r="M237" s="3">
        <v>0</v>
      </c>
      <c r="N237" s="3">
        <v>0.80172413793103448</v>
      </c>
      <c r="O237" s="3">
        <v>0.92396313364055305</v>
      </c>
    </row>
    <row r="238" spans="1:15">
      <c r="A238" t="s">
        <v>378</v>
      </c>
      <c r="B238" s="4">
        <v>0</v>
      </c>
      <c r="C238" s="1">
        <v>0</v>
      </c>
      <c r="D238" s="2">
        <v>0</v>
      </c>
      <c r="E238" s="4">
        <v>0</v>
      </c>
      <c r="F238" s="4">
        <v>0</v>
      </c>
      <c r="G238" s="5">
        <v>0</v>
      </c>
      <c r="H238" s="4">
        <v>6.9264069264069264E-2</v>
      </c>
      <c r="I238" s="3">
        <v>1.3333333333333333</v>
      </c>
      <c r="J238" s="3">
        <v>0</v>
      </c>
      <c r="K238" s="3">
        <v>0</v>
      </c>
      <c r="L238" s="4">
        <v>174.01392111368909</v>
      </c>
      <c r="M238" s="3">
        <v>0</v>
      </c>
      <c r="N238" s="3">
        <v>0.74</v>
      </c>
      <c r="O238" s="3">
        <v>1</v>
      </c>
    </row>
    <row r="239" spans="1:15">
      <c r="A239" t="s">
        <v>380</v>
      </c>
      <c r="B239" s="4">
        <v>0</v>
      </c>
      <c r="C239" s="1">
        <v>0</v>
      </c>
      <c r="D239" s="2">
        <v>0.5</v>
      </c>
      <c r="E239" s="4">
        <v>0</v>
      </c>
      <c r="F239" s="4">
        <v>0</v>
      </c>
      <c r="G239" s="5">
        <v>0</v>
      </c>
      <c r="H239" s="4">
        <v>0.102880658436214</v>
      </c>
      <c r="I239" s="3">
        <v>0.68852459016393441</v>
      </c>
      <c r="J239" s="3">
        <v>0.25423728813559321</v>
      </c>
      <c r="K239" s="3">
        <v>0</v>
      </c>
      <c r="L239" s="4">
        <v>110.15642211940956</v>
      </c>
      <c r="M239" s="3">
        <v>0.54430379746835444</v>
      </c>
      <c r="N239" s="3">
        <v>0.77777777777777779</v>
      </c>
      <c r="O239" s="3">
        <v>0.87002096436058696</v>
      </c>
    </row>
    <row r="240" spans="1:15">
      <c r="A240" t="s">
        <v>382</v>
      </c>
      <c r="B240" s="4">
        <v>17.241379310344826</v>
      </c>
      <c r="C240" s="1">
        <v>0</v>
      </c>
      <c r="D240" s="2">
        <v>0</v>
      </c>
      <c r="E240" s="4">
        <v>0</v>
      </c>
      <c r="F240" s="4">
        <v>0</v>
      </c>
      <c r="G240" s="5">
        <v>0</v>
      </c>
      <c r="H240" s="4">
        <v>0.51951951951951947</v>
      </c>
      <c r="I240" s="3">
        <v>1.4827586206896552</v>
      </c>
      <c r="J240" s="3">
        <v>9.0909090909090912E-2</v>
      </c>
      <c r="K240" s="3">
        <v>0</v>
      </c>
      <c r="L240" s="4">
        <v>369.6174459434485</v>
      </c>
      <c r="M240" s="3">
        <v>0.13592233009708737</v>
      </c>
      <c r="N240" s="3">
        <v>0.66870789957134114</v>
      </c>
      <c r="O240" s="3">
        <v>0.86969696969696975</v>
      </c>
    </row>
    <row r="241" spans="1:15">
      <c r="A241" t="s">
        <v>383</v>
      </c>
      <c r="B241" s="4">
        <v>0</v>
      </c>
      <c r="C241" s="1">
        <v>0</v>
      </c>
      <c r="D241" s="2">
        <v>0</v>
      </c>
      <c r="E241" s="4">
        <v>0</v>
      </c>
      <c r="F241" s="4">
        <v>0</v>
      </c>
      <c r="G241" s="5">
        <v>0</v>
      </c>
      <c r="H241" s="4">
        <v>0.3133159268929504</v>
      </c>
      <c r="I241" s="3">
        <v>1.2127659574468086</v>
      </c>
      <c r="J241" s="3">
        <v>0.05</v>
      </c>
      <c r="K241" s="3">
        <v>0</v>
      </c>
      <c r="L241" s="4">
        <v>640.80944350758853</v>
      </c>
      <c r="M241" s="3">
        <v>0.81330868761552677</v>
      </c>
      <c r="N241" s="3">
        <v>0.77462121212121215</v>
      </c>
      <c r="O241" s="3">
        <v>0.94907407407407407</v>
      </c>
    </row>
    <row r="242" spans="1:15">
      <c r="A242" t="s">
        <v>384</v>
      </c>
      <c r="B242" s="4">
        <v>0</v>
      </c>
      <c r="C242" s="1">
        <v>0</v>
      </c>
      <c r="D242" s="2">
        <v>0</v>
      </c>
      <c r="E242" s="4">
        <v>0</v>
      </c>
      <c r="F242" s="4">
        <v>13.670539986329459</v>
      </c>
      <c r="G242" s="5">
        <v>0</v>
      </c>
      <c r="H242" s="4">
        <v>0.40212765957446811</v>
      </c>
      <c r="I242" s="3">
        <v>0.83333333333333337</v>
      </c>
      <c r="J242" s="3">
        <v>8.2191780821917804E-2</v>
      </c>
      <c r="K242" s="3">
        <v>0</v>
      </c>
      <c r="L242" s="4">
        <v>54.682159945317835</v>
      </c>
      <c r="M242" s="3">
        <v>0.12371756185878093</v>
      </c>
      <c r="N242" s="3">
        <v>0.78172588832487311</v>
      </c>
      <c r="O242" s="3">
        <v>0.74309392265193375</v>
      </c>
    </row>
    <row r="243" spans="1:15">
      <c r="A243" t="s">
        <v>385</v>
      </c>
      <c r="B243" s="4">
        <v>22.988505747126435</v>
      </c>
      <c r="C243" s="1">
        <v>0</v>
      </c>
      <c r="D243" s="2">
        <v>0.8</v>
      </c>
      <c r="E243" s="4">
        <v>0</v>
      </c>
      <c r="F243" s="4">
        <v>0</v>
      </c>
      <c r="G243" s="5">
        <v>0</v>
      </c>
      <c r="H243" s="4">
        <v>0.21445221445221446</v>
      </c>
      <c r="I243" s="3">
        <v>0.80232558139534882</v>
      </c>
      <c r="J243" s="3">
        <v>0.15384615384615385</v>
      </c>
      <c r="K243" s="3">
        <v>0</v>
      </c>
      <c r="L243" s="4">
        <v>266.78523788350378</v>
      </c>
      <c r="M243" s="3">
        <v>0.30912596401028275</v>
      </c>
      <c r="N243" s="3">
        <v>0.72727272727272729</v>
      </c>
      <c r="O243" s="3">
        <v>0.62022194821208387</v>
      </c>
    </row>
    <row r="244" spans="1:15">
      <c r="A244" t="s">
        <v>386</v>
      </c>
      <c r="B244" s="4">
        <v>32.258064516129032</v>
      </c>
      <c r="C244" s="1">
        <v>0</v>
      </c>
      <c r="D244" s="2">
        <v>0</v>
      </c>
      <c r="E244" s="4">
        <v>0</v>
      </c>
      <c r="F244" s="4">
        <v>0</v>
      </c>
      <c r="G244" s="5">
        <v>0</v>
      </c>
      <c r="H244" s="4">
        <v>0.37795275590551181</v>
      </c>
      <c r="I244" s="3">
        <v>0.96666666666666667</v>
      </c>
      <c r="J244" s="3">
        <v>0.10526315789473684</v>
      </c>
      <c r="K244" s="3">
        <v>0</v>
      </c>
      <c r="L244" s="4">
        <v>331.7360855141909</v>
      </c>
      <c r="M244" s="3">
        <v>0.42424242424242425</v>
      </c>
      <c r="N244" s="3">
        <v>0.70031545741324919</v>
      </c>
      <c r="O244" s="3">
        <v>0.7640449438202247</v>
      </c>
    </row>
    <row r="245" spans="1:15">
      <c r="A245" t="s">
        <v>387</v>
      </c>
      <c r="B245" s="4">
        <v>17.761989342806395</v>
      </c>
      <c r="C245" s="1">
        <v>1</v>
      </c>
      <c r="D245" s="2">
        <v>0.72727272727272729</v>
      </c>
      <c r="E245" s="4">
        <v>355.23978685612792</v>
      </c>
      <c r="F245" s="4">
        <v>6.5900753465281285</v>
      </c>
      <c r="G245" s="5">
        <v>0</v>
      </c>
      <c r="H245" s="4">
        <v>0.36877637130801688</v>
      </c>
      <c r="I245" s="3">
        <v>0.92212389380530968</v>
      </c>
      <c r="J245" s="3">
        <v>6.1371841155234655E-2</v>
      </c>
      <c r="K245" s="3">
        <v>0</v>
      </c>
      <c r="L245" s="4">
        <v>325.11038376205437</v>
      </c>
      <c r="M245" s="3">
        <v>0</v>
      </c>
      <c r="N245" s="3">
        <v>0.733183134856775</v>
      </c>
      <c r="O245" s="3">
        <v>0.80396643783371469</v>
      </c>
    </row>
    <row r="246" spans="1:15">
      <c r="A246" t="s">
        <v>388</v>
      </c>
      <c r="B246" s="4">
        <v>0</v>
      </c>
      <c r="C246" s="1">
        <v>0</v>
      </c>
      <c r="D246" s="2">
        <v>0</v>
      </c>
      <c r="E246" s="4">
        <v>0</v>
      </c>
      <c r="F246" s="4">
        <v>0</v>
      </c>
      <c r="G246" s="5">
        <v>0</v>
      </c>
      <c r="H246" s="4">
        <v>0.52380952380952384</v>
      </c>
      <c r="I246" s="3">
        <v>1.5714285714285714</v>
      </c>
      <c r="J246" s="3">
        <v>2.1739130434782608E-2</v>
      </c>
      <c r="K246" s="3">
        <v>0</v>
      </c>
      <c r="L246" s="4">
        <v>448.21891955649915</v>
      </c>
      <c r="M246" s="3">
        <v>0</v>
      </c>
      <c r="N246" s="3">
        <v>0.68074656188605109</v>
      </c>
      <c r="O246" s="3">
        <v>0.90476190476190477</v>
      </c>
    </row>
    <row r="247" spans="1:15">
      <c r="A247" t="s">
        <v>389</v>
      </c>
      <c r="B247" s="4">
        <v>0</v>
      </c>
      <c r="C247" s="1">
        <v>1</v>
      </c>
      <c r="D247" s="2">
        <v>0</v>
      </c>
      <c r="E247" s="4">
        <v>0</v>
      </c>
      <c r="F247" s="4">
        <v>0</v>
      </c>
      <c r="G247" s="5">
        <v>0</v>
      </c>
      <c r="H247" s="4">
        <v>0.296875</v>
      </c>
      <c r="I247" s="3">
        <v>2.0425531914893615</v>
      </c>
      <c r="J247" s="3">
        <v>0.1388888888888889</v>
      </c>
      <c r="K247" s="3">
        <v>0</v>
      </c>
      <c r="L247" s="4">
        <v>205.54984583761563</v>
      </c>
      <c r="M247" s="3">
        <v>0.12294288480154889</v>
      </c>
      <c r="N247" s="3">
        <v>0.82098765432098764</v>
      </c>
      <c r="O247" s="3">
        <v>0.76643990929705219</v>
      </c>
    </row>
    <row r="248" spans="1:15">
      <c r="A248" t="s">
        <v>390</v>
      </c>
      <c r="B248" s="4">
        <v>0</v>
      </c>
      <c r="C248" s="1">
        <v>0</v>
      </c>
      <c r="D248" s="2">
        <v>0</v>
      </c>
      <c r="E248" s="4">
        <v>0</v>
      </c>
      <c r="F248" s="4">
        <v>0</v>
      </c>
      <c r="G248" s="5">
        <v>0</v>
      </c>
      <c r="H248" s="4">
        <v>0.5286624203821656</v>
      </c>
      <c r="I248" s="3">
        <v>1</v>
      </c>
      <c r="J248" s="3">
        <v>0</v>
      </c>
      <c r="K248" s="3">
        <v>0</v>
      </c>
      <c r="L248" s="4">
        <v>603.92551585304477</v>
      </c>
      <c r="M248" s="3">
        <v>0.33089579524680074</v>
      </c>
      <c r="N248" s="3">
        <v>0.7142857142857143</v>
      </c>
      <c r="O248" s="3">
        <v>1</v>
      </c>
    </row>
    <row r="249" spans="1:15">
      <c r="A249" t="s">
        <v>391</v>
      </c>
      <c r="B249" s="4">
        <v>26.315789473684209</v>
      </c>
      <c r="C249" s="1">
        <v>0</v>
      </c>
      <c r="D249" s="2">
        <v>0</v>
      </c>
      <c r="E249" s="4">
        <v>0</v>
      </c>
      <c r="F249" s="4">
        <v>0</v>
      </c>
      <c r="G249" s="5">
        <v>0</v>
      </c>
      <c r="H249" s="4">
        <v>0.44483985765124556</v>
      </c>
      <c r="I249" s="3">
        <v>0.92105263157894735</v>
      </c>
      <c r="J249" s="3">
        <v>0</v>
      </c>
      <c r="K249" s="3">
        <v>0</v>
      </c>
      <c r="L249" s="4">
        <v>552.624968600854</v>
      </c>
      <c r="M249" s="3">
        <v>0</v>
      </c>
      <c r="N249" s="3">
        <v>0.75641025641025639</v>
      </c>
      <c r="O249" s="3">
        <v>0.61599999999999999</v>
      </c>
    </row>
    <row r="250" spans="1:15">
      <c r="A250" t="s">
        <v>392</v>
      </c>
      <c r="B250" s="4">
        <v>0</v>
      </c>
      <c r="C250" s="1">
        <v>0</v>
      </c>
      <c r="D250" s="2">
        <v>1</v>
      </c>
      <c r="E250" s="4">
        <v>0</v>
      </c>
      <c r="F250" s="4">
        <v>0</v>
      </c>
      <c r="G250" s="5">
        <v>0</v>
      </c>
      <c r="H250" s="4">
        <v>0.27053140096618356</v>
      </c>
      <c r="I250" s="3">
        <v>1.2258064516129032</v>
      </c>
      <c r="J250" s="3">
        <v>0.10526315789473684</v>
      </c>
      <c r="K250" s="3">
        <v>0</v>
      </c>
      <c r="L250" s="4">
        <v>210.08403361344537</v>
      </c>
      <c r="M250" s="3">
        <v>0.50665557404326123</v>
      </c>
      <c r="N250" s="3">
        <v>0.83766233766233766</v>
      </c>
      <c r="O250" s="3">
        <v>0.93772893772893773</v>
      </c>
    </row>
    <row r="251" spans="1:15">
      <c r="A251" t="s">
        <v>393</v>
      </c>
      <c r="B251" s="4">
        <v>0</v>
      </c>
      <c r="C251" s="1">
        <v>0</v>
      </c>
      <c r="D251" s="2">
        <v>0</v>
      </c>
      <c r="E251" s="4">
        <v>0</v>
      </c>
      <c r="F251" s="4">
        <v>0</v>
      </c>
      <c r="G251" s="5">
        <v>0</v>
      </c>
      <c r="H251" s="4">
        <v>0.58362989323843417</v>
      </c>
      <c r="I251" s="3">
        <v>1.0731707317073171</v>
      </c>
      <c r="J251" s="3">
        <v>6.6666666666666666E-2</v>
      </c>
      <c r="K251" s="3">
        <v>0</v>
      </c>
      <c r="L251" s="4">
        <v>353.91270153362171</v>
      </c>
      <c r="M251" s="3">
        <v>0.46351084812623272</v>
      </c>
      <c r="N251" s="3">
        <v>0.68994413407821231</v>
      </c>
      <c r="O251" s="3">
        <v>0.68888888888888888</v>
      </c>
    </row>
    <row r="252" spans="1:15">
      <c r="A252" t="s">
        <v>394</v>
      </c>
      <c r="B252" s="4">
        <v>0</v>
      </c>
      <c r="C252" s="1">
        <v>0</v>
      </c>
      <c r="D252" s="2">
        <v>1</v>
      </c>
      <c r="E252" s="4">
        <v>0</v>
      </c>
      <c r="F252" s="4">
        <v>0</v>
      </c>
      <c r="G252" s="5">
        <v>0</v>
      </c>
      <c r="H252" s="4">
        <v>0.24604569420035149</v>
      </c>
      <c r="I252" s="3">
        <v>1.125</v>
      </c>
      <c r="J252" s="3">
        <v>7.8947368421052627E-2</v>
      </c>
      <c r="K252" s="3">
        <v>0</v>
      </c>
      <c r="L252" s="4">
        <v>345.79641236222176</v>
      </c>
      <c r="M252" s="3">
        <v>0.40752688172043011</v>
      </c>
      <c r="N252" s="3">
        <v>0.64652223489167615</v>
      </c>
      <c r="O252" s="3">
        <v>0.93913043478260871</v>
      </c>
    </row>
    <row r="253" spans="1:15">
      <c r="A253" t="s">
        <v>395</v>
      </c>
      <c r="B253" s="4">
        <v>0</v>
      </c>
      <c r="C253" s="1">
        <v>0</v>
      </c>
      <c r="D253" s="2">
        <v>0</v>
      </c>
      <c r="E253" s="4">
        <v>0</v>
      </c>
      <c r="F253" s="4">
        <v>0</v>
      </c>
      <c r="G253" s="5">
        <v>0</v>
      </c>
      <c r="H253" s="4">
        <v>1.7156862745098038</v>
      </c>
      <c r="I253" s="3">
        <v>0.8571428571428571</v>
      </c>
      <c r="J253" s="3">
        <v>0</v>
      </c>
      <c r="K253" s="3">
        <v>0</v>
      </c>
      <c r="L253" s="4">
        <v>310.36623215394167</v>
      </c>
      <c r="M253" s="3">
        <v>0.3282937365010799</v>
      </c>
      <c r="N253" s="3">
        <v>0.65537555228276878</v>
      </c>
      <c r="O253" s="3">
        <v>0.98181818181818181</v>
      </c>
    </row>
    <row r="254" spans="1:15">
      <c r="A254" t="s">
        <v>396</v>
      </c>
      <c r="B254" s="4">
        <v>0</v>
      </c>
      <c r="C254" s="1">
        <v>0</v>
      </c>
      <c r="D254" s="2">
        <v>0</v>
      </c>
      <c r="E254" s="4">
        <v>0</v>
      </c>
      <c r="F254" s="4">
        <v>0</v>
      </c>
      <c r="G254" s="5">
        <v>0</v>
      </c>
      <c r="H254" s="4">
        <v>0.55629139072847678</v>
      </c>
      <c r="I254" s="3">
        <v>1.4285714285714286</v>
      </c>
      <c r="J254" s="3">
        <v>0.22222222222222221</v>
      </c>
      <c r="K254" s="3">
        <v>0</v>
      </c>
      <c r="L254" s="4">
        <v>352.60930888575461</v>
      </c>
      <c r="M254" s="3">
        <v>8.5763293310463125E-3</v>
      </c>
      <c r="N254" s="3">
        <v>0.68784029038112526</v>
      </c>
      <c r="O254" s="3">
        <v>0.81912144702842382</v>
      </c>
    </row>
    <row r="255" spans="1:15">
      <c r="A255" t="s">
        <v>397</v>
      </c>
      <c r="B255" s="4">
        <v>25.641025641025639</v>
      </c>
      <c r="C255" s="1">
        <v>0</v>
      </c>
      <c r="D255" s="2">
        <v>0.4</v>
      </c>
      <c r="E255" s="4">
        <v>0</v>
      </c>
      <c r="F255" s="4">
        <v>0</v>
      </c>
      <c r="G255" s="5">
        <v>0</v>
      </c>
      <c r="H255" s="4">
        <v>0.13673469387755102</v>
      </c>
      <c r="I255" s="3">
        <v>0.75</v>
      </c>
      <c r="J255" s="3">
        <v>0.10843373493975904</v>
      </c>
      <c r="K255" s="3">
        <v>0</v>
      </c>
      <c r="L255" s="4">
        <v>307.50307503075032</v>
      </c>
      <c r="M255" s="3">
        <v>0.35756774619960346</v>
      </c>
      <c r="N255" s="3">
        <v>0.82399999999999995</v>
      </c>
      <c r="O255" s="3">
        <v>0.8689320388349514</v>
      </c>
    </row>
    <row r="256" spans="1:15">
      <c r="A256" t="s">
        <v>398</v>
      </c>
      <c r="B256" s="4">
        <v>0</v>
      </c>
      <c r="C256" s="1">
        <v>0</v>
      </c>
      <c r="D256" s="2">
        <v>1</v>
      </c>
      <c r="E256" s="4">
        <v>0</v>
      </c>
      <c r="F256" s="4">
        <v>0</v>
      </c>
      <c r="G256" s="5">
        <v>0</v>
      </c>
      <c r="H256" s="4">
        <v>0.30744336569579289</v>
      </c>
      <c r="I256" s="3">
        <v>0.82539682539682535</v>
      </c>
      <c r="J256" s="3">
        <v>9.7222222222222224E-2</v>
      </c>
      <c r="K256" s="3">
        <v>0</v>
      </c>
      <c r="L256" s="4">
        <v>653.19452949581546</v>
      </c>
      <c r="M256" s="3">
        <v>0.54824561403508776</v>
      </c>
      <c r="N256" s="3">
        <v>0.73928571428571432</v>
      </c>
      <c r="O256" s="3">
        <v>0.80737018425460638</v>
      </c>
    </row>
    <row r="257" spans="1:15">
      <c r="A257" t="s">
        <v>399</v>
      </c>
      <c r="B257" s="4">
        <v>71.428571428571431</v>
      </c>
      <c r="C257" s="1">
        <v>0</v>
      </c>
      <c r="D257" s="2">
        <v>0</v>
      </c>
      <c r="E257" s="4">
        <v>0</v>
      </c>
      <c r="F257" s="4">
        <v>0</v>
      </c>
      <c r="G257" s="5">
        <v>0</v>
      </c>
      <c r="H257" s="4">
        <v>0.11872146118721461</v>
      </c>
      <c r="I257" s="3">
        <v>1.5454545454545454</v>
      </c>
      <c r="J257" s="3">
        <v>0.15384615384615385</v>
      </c>
      <c r="K257" s="3">
        <v>0</v>
      </c>
      <c r="L257" s="4">
        <v>629.37062937062944</v>
      </c>
      <c r="M257" s="3">
        <v>0.26569037656903766</v>
      </c>
      <c r="N257" s="3">
        <v>0.67892976588628762</v>
      </c>
      <c r="O257" s="3">
        <v>1</v>
      </c>
    </row>
    <row r="258" spans="1:15">
      <c r="A258" t="s">
        <v>400</v>
      </c>
      <c r="B258" s="4">
        <v>25.641025641025639</v>
      </c>
      <c r="C258" s="1">
        <v>0</v>
      </c>
      <c r="D258" s="2">
        <v>0</v>
      </c>
      <c r="E258" s="4">
        <v>0</v>
      </c>
      <c r="F258" s="4">
        <v>0</v>
      </c>
      <c r="G258" s="5">
        <v>0</v>
      </c>
      <c r="H258" s="4">
        <v>0.25454545454545452</v>
      </c>
      <c r="I258" s="3">
        <v>0.84848484848484851</v>
      </c>
      <c r="J258" s="3">
        <v>0.10256410256410256</v>
      </c>
      <c r="K258" s="3">
        <v>0</v>
      </c>
      <c r="L258" s="4">
        <v>123.57120790855731</v>
      </c>
      <c r="M258" s="3">
        <v>0.71590909090909094</v>
      </c>
      <c r="N258" s="3">
        <v>0.73972602739726023</v>
      </c>
      <c r="O258" s="3">
        <v>0.91777188328912462</v>
      </c>
    </row>
    <row r="259" spans="1:15">
      <c r="A259" t="s">
        <v>401</v>
      </c>
      <c r="B259" s="4">
        <v>0</v>
      </c>
      <c r="C259" s="1">
        <v>0</v>
      </c>
      <c r="D259" s="2">
        <v>0</v>
      </c>
      <c r="E259" s="4">
        <v>0</v>
      </c>
      <c r="F259" s="4">
        <v>39.777247414478921</v>
      </c>
      <c r="G259" s="5">
        <v>0</v>
      </c>
      <c r="H259" s="4">
        <v>0.53470437017994854</v>
      </c>
      <c r="I259" s="3">
        <v>0.96153846153846156</v>
      </c>
      <c r="J259" s="3">
        <v>8.6956521739130432E-2</v>
      </c>
      <c r="K259" s="3">
        <v>0</v>
      </c>
      <c r="L259" s="4">
        <v>0</v>
      </c>
      <c r="M259" s="3">
        <v>0.34246575342465752</v>
      </c>
      <c r="N259" s="3">
        <v>0.8014184397163121</v>
      </c>
      <c r="O259" s="3">
        <v>0.88095238095238093</v>
      </c>
    </row>
    <row r="260" spans="1:15">
      <c r="A260" t="s">
        <v>402</v>
      </c>
      <c r="B260" s="4">
        <v>8.6206896551724128</v>
      </c>
      <c r="C260" s="1">
        <v>11</v>
      </c>
      <c r="D260" s="2">
        <v>0.96610169491525422</v>
      </c>
      <c r="E260" s="4">
        <v>0</v>
      </c>
      <c r="F260" s="4">
        <v>9.0693350665840349</v>
      </c>
      <c r="G260" s="5">
        <v>0</v>
      </c>
      <c r="H260" s="4">
        <v>4.2721518987341771E-2</v>
      </c>
      <c r="I260" s="3">
        <v>0.92391304347826086</v>
      </c>
      <c r="J260" s="3">
        <v>8.2449941107184926E-2</v>
      </c>
      <c r="K260" s="3">
        <v>0</v>
      </c>
      <c r="L260" s="4">
        <v>355.21562344120804</v>
      </c>
      <c r="M260" s="3">
        <v>3.3270389353475406E-2</v>
      </c>
      <c r="N260" s="3">
        <v>0.77753779697624192</v>
      </c>
      <c r="O260" s="3">
        <v>0.79462909971384543</v>
      </c>
    </row>
    <row r="261" spans="1:15">
      <c r="A261" t="s">
        <v>404</v>
      </c>
      <c r="B261" s="4">
        <v>60.606060606060609</v>
      </c>
      <c r="C261" s="1">
        <v>0</v>
      </c>
      <c r="D261" s="2">
        <v>0</v>
      </c>
      <c r="E261" s="4">
        <v>0</v>
      </c>
      <c r="F261" s="4">
        <v>0</v>
      </c>
      <c r="G261" s="5">
        <v>0</v>
      </c>
      <c r="H261" s="4">
        <v>0.34903047091412742</v>
      </c>
      <c r="I261" s="3">
        <v>2.4736842105263159</v>
      </c>
      <c r="J261" s="3">
        <v>0.11538461538461539</v>
      </c>
      <c r="K261" s="3">
        <v>0</v>
      </c>
      <c r="L261" s="4">
        <v>127.42911755336094</v>
      </c>
      <c r="M261" s="3">
        <v>8.9341692789968646E-2</v>
      </c>
      <c r="N261" s="3">
        <v>0.72379603399433423</v>
      </c>
      <c r="O261" s="3">
        <v>0.9785932721712538</v>
      </c>
    </row>
    <row r="262" spans="1:15">
      <c r="A262" t="s">
        <v>405</v>
      </c>
      <c r="B262" s="4">
        <v>33.333333333333336</v>
      </c>
      <c r="C262" s="1">
        <v>0</v>
      </c>
      <c r="D262" s="2">
        <v>0</v>
      </c>
      <c r="E262" s="4">
        <v>0</v>
      </c>
      <c r="F262" s="4">
        <v>0</v>
      </c>
      <c r="G262" s="5">
        <v>0</v>
      </c>
      <c r="H262" s="4">
        <v>0.37155963302752293</v>
      </c>
      <c r="I262" s="3">
        <v>0.7567567567567568</v>
      </c>
      <c r="J262" s="3">
        <v>3.8461538461538464E-2</v>
      </c>
      <c r="K262" s="3">
        <v>0</v>
      </c>
      <c r="L262" s="4">
        <v>484.26150121065376</v>
      </c>
      <c r="M262" s="3">
        <v>0.48979591836734693</v>
      </c>
      <c r="N262" s="3">
        <v>0.72972972972972971</v>
      </c>
      <c r="O262" s="3">
        <v>0.97687861271676302</v>
      </c>
    </row>
    <row r="263" spans="1:15">
      <c r="A263" t="s">
        <v>406</v>
      </c>
      <c r="B263" s="4">
        <v>0</v>
      </c>
      <c r="C263" s="1">
        <v>0</v>
      </c>
      <c r="D263" s="2">
        <v>0</v>
      </c>
      <c r="E263" s="4">
        <v>0</v>
      </c>
      <c r="F263" s="4">
        <v>0</v>
      </c>
      <c r="G263" s="5">
        <v>0</v>
      </c>
      <c r="H263" s="4">
        <v>8.418657565415244E-2</v>
      </c>
      <c r="I263" s="3">
        <v>0.48</v>
      </c>
      <c r="J263" s="3">
        <v>7.3170731707317069E-2</v>
      </c>
      <c r="K263" s="3">
        <v>0</v>
      </c>
      <c r="L263" s="4">
        <v>136.17793917385384</v>
      </c>
      <c r="M263" s="3">
        <v>0.18373151308304891</v>
      </c>
      <c r="N263" s="3">
        <v>0.73825503355704702</v>
      </c>
      <c r="O263" s="3">
        <v>0.89772727272727271</v>
      </c>
    </row>
    <row r="264" spans="1:15">
      <c r="A264" t="s">
        <v>407</v>
      </c>
      <c r="B264" s="4">
        <v>0</v>
      </c>
      <c r="C264" s="1">
        <v>0</v>
      </c>
      <c r="D264" s="2">
        <v>0</v>
      </c>
      <c r="E264" s="4">
        <v>0</v>
      </c>
      <c r="F264" s="4">
        <v>0</v>
      </c>
      <c r="G264" s="5">
        <v>0</v>
      </c>
      <c r="H264" s="4">
        <v>0.49712313003452246</v>
      </c>
      <c r="I264" s="3">
        <v>0.546875</v>
      </c>
      <c r="J264" s="3">
        <v>0.05</v>
      </c>
      <c r="K264" s="3">
        <v>0</v>
      </c>
      <c r="L264" s="4">
        <v>91.324200913242009</v>
      </c>
      <c r="M264" s="3">
        <v>0.27292263610315187</v>
      </c>
      <c r="N264" s="3">
        <v>0.68866749688667495</v>
      </c>
      <c r="O264" s="3">
        <v>0.91095890410958902</v>
      </c>
    </row>
    <row r="265" spans="1:15">
      <c r="A265" t="s">
        <v>408</v>
      </c>
      <c r="B265" s="4">
        <v>6.4102564102564097</v>
      </c>
      <c r="C265" s="1">
        <v>0</v>
      </c>
      <c r="D265" s="2">
        <v>1</v>
      </c>
      <c r="E265" s="4">
        <v>641.02564102564099</v>
      </c>
      <c r="F265" s="4">
        <v>0</v>
      </c>
      <c r="G265" s="5">
        <v>0</v>
      </c>
      <c r="H265" s="4">
        <v>0.29661016949152541</v>
      </c>
      <c r="I265" s="3">
        <v>0.96855345911949686</v>
      </c>
      <c r="J265" s="3">
        <v>0.16535433070866143</v>
      </c>
      <c r="K265" s="3">
        <v>0</v>
      </c>
      <c r="L265" s="4">
        <v>108.62818125387957</v>
      </c>
      <c r="M265" s="3">
        <v>0.37521937521937521</v>
      </c>
      <c r="N265" s="3">
        <v>0.7142857142857143</v>
      </c>
      <c r="O265" s="3">
        <v>0.78024417314095451</v>
      </c>
    </row>
    <row r="266" spans="1:15">
      <c r="A266" t="s">
        <v>410</v>
      </c>
      <c r="B266" s="4">
        <v>0</v>
      </c>
      <c r="C266" s="1">
        <v>0</v>
      </c>
      <c r="D266" s="2">
        <v>1</v>
      </c>
      <c r="E266" s="4">
        <v>3333.3333333333335</v>
      </c>
      <c r="F266" s="4">
        <v>0</v>
      </c>
      <c r="G266" s="5">
        <v>0</v>
      </c>
      <c r="H266" s="4">
        <v>0.3492957746478873</v>
      </c>
      <c r="I266" s="3">
        <v>0.82</v>
      </c>
      <c r="J266" s="3">
        <v>0.14705882352941177</v>
      </c>
      <c r="K266" s="3">
        <v>0</v>
      </c>
      <c r="L266" s="4">
        <v>442.92329373867523</v>
      </c>
      <c r="M266" s="3">
        <v>0.83119658119658124</v>
      </c>
      <c r="N266" s="3">
        <v>0.67330130404941657</v>
      </c>
      <c r="O266" s="3">
        <v>0.86338797814207646</v>
      </c>
    </row>
    <row r="267" spans="1:15">
      <c r="A267" t="s">
        <v>411</v>
      </c>
      <c r="B267" s="4">
        <v>35.714285714285715</v>
      </c>
      <c r="C267" s="1">
        <v>0</v>
      </c>
      <c r="D267" s="2">
        <v>0</v>
      </c>
      <c r="E267" s="4">
        <v>0</v>
      </c>
      <c r="F267" s="4">
        <v>0</v>
      </c>
      <c r="G267" s="5">
        <v>0</v>
      </c>
      <c r="H267" s="4">
        <v>0.20209059233449478</v>
      </c>
      <c r="I267" s="3">
        <v>0.42105263157894735</v>
      </c>
      <c r="J267" s="3">
        <v>0.19230769230769232</v>
      </c>
      <c r="K267" s="3">
        <v>0</v>
      </c>
      <c r="L267" s="4">
        <v>157.035175879397</v>
      </c>
      <c r="M267" s="3">
        <v>0.42125984251968501</v>
      </c>
      <c r="N267" s="3">
        <v>0.66734279918864092</v>
      </c>
      <c r="O267" s="3">
        <v>0.80718954248366015</v>
      </c>
    </row>
    <row r="268" spans="1:15">
      <c r="A268" t="s">
        <v>412</v>
      </c>
      <c r="B268" s="4">
        <v>0</v>
      </c>
      <c r="C268" s="1">
        <v>0</v>
      </c>
      <c r="D268" s="2">
        <v>0</v>
      </c>
      <c r="E268" s="4">
        <v>0</v>
      </c>
      <c r="F268" s="4">
        <v>0</v>
      </c>
      <c r="G268" s="5">
        <v>0</v>
      </c>
      <c r="H268" s="4">
        <v>0.9140625</v>
      </c>
      <c r="I268" s="3">
        <v>1.2222222222222223</v>
      </c>
      <c r="J268" s="3">
        <v>0.1111111111111111</v>
      </c>
      <c r="K268" s="3">
        <v>0</v>
      </c>
      <c r="L268" s="4">
        <v>105.20778537611783</v>
      </c>
      <c r="M268" s="3">
        <v>0.54498714652956293</v>
      </c>
      <c r="N268" s="3">
        <v>0.69714285714285718</v>
      </c>
      <c r="O268" s="3">
        <v>0.95154185022026427</v>
      </c>
    </row>
    <row r="269" spans="1:15">
      <c r="A269" t="s">
        <v>413</v>
      </c>
      <c r="B269" s="4">
        <v>4.4052863436123353</v>
      </c>
      <c r="C269" s="1">
        <v>0</v>
      </c>
      <c r="D269" s="2">
        <v>0.4</v>
      </c>
      <c r="E269" s="4">
        <v>440.52863436123351</v>
      </c>
      <c r="F269" s="4">
        <v>5.5909650005590965</v>
      </c>
      <c r="G269" s="5">
        <v>0</v>
      </c>
      <c r="H269" s="4">
        <v>8.4675563736769446E-2</v>
      </c>
      <c r="I269" s="3">
        <v>0.85537190082644632</v>
      </c>
      <c r="J269" s="3">
        <v>0.12560386473429952</v>
      </c>
      <c r="K269" s="3">
        <v>0</v>
      </c>
      <c r="L269" s="4">
        <v>223.63860002236387</v>
      </c>
      <c r="M269" s="3">
        <v>9.9127006477048724E-2</v>
      </c>
      <c r="N269" s="3">
        <v>0.74626865671641796</v>
      </c>
      <c r="O269" s="3">
        <v>0.702048417132216</v>
      </c>
    </row>
    <row r="270" spans="1:15">
      <c r="A270" t="s">
        <v>414</v>
      </c>
      <c r="B270" s="4">
        <v>0</v>
      </c>
      <c r="C270" s="1">
        <v>0</v>
      </c>
      <c r="D270" s="2">
        <v>0</v>
      </c>
      <c r="E270" s="4">
        <v>0</v>
      </c>
      <c r="F270" s="4">
        <v>0</v>
      </c>
      <c r="G270" s="5">
        <v>0</v>
      </c>
      <c r="H270" s="4">
        <v>0.58771929824561409</v>
      </c>
      <c r="I270" s="3">
        <v>1.2</v>
      </c>
      <c r="J270" s="3">
        <v>0.15789473684210525</v>
      </c>
      <c r="K270" s="3">
        <v>0</v>
      </c>
      <c r="L270" s="4">
        <v>959.80803839232146</v>
      </c>
      <c r="M270" s="3">
        <v>0</v>
      </c>
      <c r="N270" s="3">
        <v>0.61538461538461542</v>
      </c>
      <c r="O270" s="3">
        <v>0.68789808917197448</v>
      </c>
    </row>
    <row r="271" spans="1:15">
      <c r="A271" t="s">
        <v>415</v>
      </c>
      <c r="B271" s="4">
        <v>0</v>
      </c>
      <c r="C271" s="1">
        <v>0</v>
      </c>
      <c r="D271" s="2">
        <v>0</v>
      </c>
      <c r="E271" s="4">
        <v>0</v>
      </c>
      <c r="F271" s="4">
        <v>8.6400552963538964</v>
      </c>
      <c r="G271" s="5">
        <v>0</v>
      </c>
      <c r="H271" s="4">
        <v>0.27099505998588569</v>
      </c>
      <c r="I271" s="3">
        <v>0.78787878787878785</v>
      </c>
      <c r="J271" s="3">
        <v>0.15873015873015872</v>
      </c>
      <c r="K271" s="3">
        <v>0</v>
      </c>
      <c r="L271" s="4">
        <v>518.4033177812338</v>
      </c>
      <c r="M271" s="3">
        <v>0.18401937046004843</v>
      </c>
      <c r="N271" s="3">
        <v>0.7248776815957847</v>
      </c>
      <c r="O271" s="3">
        <v>0.82392228293867642</v>
      </c>
    </row>
    <row r="272" spans="1:15">
      <c r="A272" t="s">
        <v>417</v>
      </c>
      <c r="B272" s="4">
        <v>42.553191489361701</v>
      </c>
      <c r="C272" s="1">
        <v>0</v>
      </c>
      <c r="D272" s="2">
        <v>0</v>
      </c>
      <c r="E272" s="4">
        <v>0</v>
      </c>
      <c r="F272" s="4">
        <v>0</v>
      </c>
      <c r="G272" s="5">
        <v>0</v>
      </c>
      <c r="H272" s="4">
        <v>0.41558441558441561</v>
      </c>
      <c r="I272" s="3">
        <v>1.4</v>
      </c>
      <c r="J272" s="3">
        <v>8.3333333333333329E-2</v>
      </c>
      <c r="K272" s="3">
        <v>0</v>
      </c>
      <c r="L272" s="4">
        <v>108.1665765278529</v>
      </c>
      <c r="M272" s="3">
        <v>8.3432657926102508E-3</v>
      </c>
      <c r="N272" s="3">
        <v>0.70225872689938396</v>
      </c>
      <c r="O272" s="3">
        <v>0.78787878787878785</v>
      </c>
    </row>
    <row r="273" spans="1:15">
      <c r="A273" t="s">
        <v>419</v>
      </c>
      <c r="B273" s="4">
        <v>25.641025641025639</v>
      </c>
      <c r="C273" s="1">
        <v>1</v>
      </c>
      <c r="D273" s="2">
        <v>0</v>
      </c>
      <c r="E273" s="4">
        <v>0</v>
      </c>
      <c r="F273" s="4">
        <v>0</v>
      </c>
      <c r="G273" s="5">
        <v>0</v>
      </c>
      <c r="H273" s="4">
        <v>0.256140350877193</v>
      </c>
      <c r="I273" s="3">
        <v>1.1145833333333333</v>
      </c>
      <c r="J273" s="3">
        <v>0.12</v>
      </c>
      <c r="K273" s="3">
        <v>0</v>
      </c>
      <c r="L273" s="4">
        <v>184.04907975460122</v>
      </c>
      <c r="M273" s="3">
        <v>1.235171696149844</v>
      </c>
      <c r="N273" s="3">
        <v>0.62247838616714701</v>
      </c>
      <c r="O273" s="3">
        <v>0.84126984126984128</v>
      </c>
    </row>
    <row r="274" spans="1:15">
      <c r="A274" t="s">
        <v>420</v>
      </c>
      <c r="B274" s="4">
        <v>12.345679012345679</v>
      </c>
      <c r="C274" s="1">
        <v>0</v>
      </c>
      <c r="D274" s="2">
        <v>0</v>
      </c>
      <c r="E274" s="4">
        <v>0</v>
      </c>
      <c r="F274" s="4">
        <v>0</v>
      </c>
      <c r="G274" s="5">
        <v>1</v>
      </c>
      <c r="H274" s="4">
        <v>0.38095238095238093</v>
      </c>
      <c r="I274" s="3">
        <v>1.1951219512195121</v>
      </c>
      <c r="J274" s="3">
        <v>5.0632911392405063E-2</v>
      </c>
      <c r="K274" s="3">
        <v>0</v>
      </c>
      <c r="L274" s="4">
        <v>138.76499157498264</v>
      </c>
      <c r="M274" s="3">
        <v>0.47845402043536206</v>
      </c>
      <c r="N274" s="3">
        <v>0.69132856006364363</v>
      </c>
      <c r="O274" s="3">
        <v>0.79234972677595628</v>
      </c>
    </row>
    <row r="275" spans="1:15">
      <c r="A275" t="s">
        <v>421</v>
      </c>
      <c r="B275" s="4">
        <v>0</v>
      </c>
      <c r="C275" s="1">
        <v>0</v>
      </c>
      <c r="D275" s="2">
        <v>0</v>
      </c>
      <c r="E275" s="4">
        <v>0</v>
      </c>
      <c r="F275" s="4">
        <v>0</v>
      </c>
      <c r="G275" s="5">
        <v>0</v>
      </c>
      <c r="H275" s="4">
        <v>0.6283783783783784</v>
      </c>
      <c r="I275" s="3">
        <v>2</v>
      </c>
      <c r="J275" s="3">
        <v>0.1111111111111111</v>
      </c>
      <c r="K275" s="3">
        <v>0</v>
      </c>
      <c r="L275" s="4">
        <v>57.770075101097625</v>
      </c>
      <c r="M275" s="3">
        <v>0.80333951762523192</v>
      </c>
      <c r="N275" s="3">
        <v>0.66064981949458479</v>
      </c>
      <c r="O275" s="3">
        <v>0.81818181818181823</v>
      </c>
    </row>
    <row r="276" spans="1:15">
      <c r="A276" t="s">
        <v>422</v>
      </c>
      <c r="B276" s="4">
        <v>41.666666666666664</v>
      </c>
      <c r="C276" s="1">
        <v>0</v>
      </c>
      <c r="D276" s="2">
        <v>0</v>
      </c>
      <c r="E276" s="4">
        <v>0</v>
      </c>
      <c r="F276" s="4">
        <v>0</v>
      </c>
      <c r="G276" s="5">
        <v>0</v>
      </c>
      <c r="H276" s="4">
        <v>0.53360488798370675</v>
      </c>
      <c r="I276" s="3">
        <v>1.5789473684210527</v>
      </c>
      <c r="J276" s="3">
        <v>0.05</v>
      </c>
      <c r="K276" s="3">
        <v>0</v>
      </c>
      <c r="L276" s="4">
        <v>209.26756352765324</v>
      </c>
      <c r="M276" s="3">
        <v>2.0310310310310311</v>
      </c>
      <c r="N276" s="3">
        <v>0.67557251908396942</v>
      </c>
      <c r="O276" s="3">
        <v>0.93150684931506844</v>
      </c>
    </row>
    <row r="277" spans="1:15">
      <c r="A277" t="s">
        <v>423</v>
      </c>
      <c r="B277" s="4">
        <v>68.965517241379303</v>
      </c>
      <c r="C277" s="1">
        <v>0</v>
      </c>
      <c r="D277" s="2">
        <v>0</v>
      </c>
      <c r="E277" s="4">
        <v>0</v>
      </c>
      <c r="F277" s="4">
        <v>0</v>
      </c>
      <c r="G277" s="5">
        <v>0</v>
      </c>
      <c r="H277" s="4">
        <v>0.49726775956284153</v>
      </c>
      <c r="I277" s="3">
        <v>0.91428571428571426</v>
      </c>
      <c r="J277" s="3">
        <v>0</v>
      </c>
      <c r="K277" s="3">
        <v>0</v>
      </c>
      <c r="L277" s="4">
        <v>410.90773253642141</v>
      </c>
      <c r="M277" s="3">
        <v>0.38914027149321267</v>
      </c>
      <c r="N277" s="3">
        <v>0.65779092702169628</v>
      </c>
      <c r="O277" s="3">
        <v>0.67567567567567566</v>
      </c>
    </row>
    <row r="278" spans="1:15">
      <c r="A278" t="s">
        <v>424</v>
      </c>
      <c r="B278" s="4">
        <v>0</v>
      </c>
      <c r="C278" s="1">
        <v>1</v>
      </c>
      <c r="D278" s="2">
        <v>0</v>
      </c>
      <c r="E278" s="4">
        <v>0</v>
      </c>
      <c r="F278" s="4">
        <v>0</v>
      </c>
      <c r="G278" s="5">
        <v>0</v>
      </c>
      <c r="H278" s="4">
        <v>0.38360175695461202</v>
      </c>
      <c r="I278" s="3">
        <v>0.86538461538461542</v>
      </c>
      <c r="J278" s="3">
        <v>0.1</v>
      </c>
      <c r="K278" s="3">
        <v>0</v>
      </c>
      <c r="L278" s="4">
        <v>128.08783165599269</v>
      </c>
      <c r="M278" s="3">
        <v>1.0077720207253886</v>
      </c>
      <c r="N278" s="3">
        <v>0.7567567567567568</v>
      </c>
      <c r="O278" s="3">
        <v>0.76923076923076927</v>
      </c>
    </row>
    <row r="279" spans="1:15">
      <c r="A279" t="s">
        <v>425</v>
      </c>
      <c r="B279" s="4">
        <v>12.195121951219512</v>
      </c>
      <c r="C279" s="1">
        <v>3</v>
      </c>
      <c r="D279" s="2">
        <v>1</v>
      </c>
      <c r="E279" s="4">
        <v>0</v>
      </c>
      <c r="F279" s="4">
        <v>0</v>
      </c>
      <c r="G279" s="5">
        <v>0</v>
      </c>
      <c r="H279" s="4">
        <v>0.35958124715521167</v>
      </c>
      <c r="I279" s="3">
        <v>0.97807017543859653</v>
      </c>
      <c r="J279" s="3">
        <v>7.7821011673151752E-2</v>
      </c>
      <c r="K279" s="3">
        <v>0</v>
      </c>
      <c r="L279" s="4">
        <v>257.37120151713555</v>
      </c>
      <c r="M279" s="3">
        <v>0.15705378020265004</v>
      </c>
      <c r="N279" s="3">
        <v>0.75051831375259159</v>
      </c>
      <c r="O279" s="3">
        <v>0.85737051792828689</v>
      </c>
    </row>
    <row r="280" spans="1:15">
      <c r="A280" t="s">
        <v>427</v>
      </c>
      <c r="B280" s="4">
        <v>0</v>
      </c>
      <c r="C280" s="1">
        <v>0</v>
      </c>
      <c r="D280" s="2">
        <v>0</v>
      </c>
      <c r="E280" s="4">
        <v>0</v>
      </c>
      <c r="F280" s="4">
        <v>0</v>
      </c>
      <c r="G280" s="5">
        <v>0</v>
      </c>
      <c r="H280" s="4">
        <v>0.24936386768447838</v>
      </c>
      <c r="I280" s="3">
        <v>1.6111111111111112</v>
      </c>
      <c r="J280" s="3">
        <v>0</v>
      </c>
      <c r="K280" s="3">
        <v>0</v>
      </c>
      <c r="L280" s="4">
        <v>156.06710885680843</v>
      </c>
      <c r="M280" s="3">
        <v>9.9393939393939396E-2</v>
      </c>
      <c r="N280" s="3">
        <v>0.72222222222222221</v>
      </c>
      <c r="O280" s="3">
        <v>0.94444444444444442</v>
      </c>
    </row>
    <row r="281" spans="1:15">
      <c r="A281" t="s">
        <v>428</v>
      </c>
      <c r="B281" s="4">
        <v>0</v>
      </c>
      <c r="C281" s="1">
        <v>0</v>
      </c>
      <c r="D281" s="2">
        <v>1</v>
      </c>
      <c r="E281" s="4">
        <v>0</v>
      </c>
      <c r="F281" s="4">
        <v>0</v>
      </c>
      <c r="G281" s="5">
        <v>0</v>
      </c>
      <c r="H281" s="4">
        <v>0.39750000000000002</v>
      </c>
      <c r="I281" s="3">
        <v>0.55223880597014929</v>
      </c>
      <c r="J281" s="3">
        <v>0.10416666666666667</v>
      </c>
      <c r="K281" s="3">
        <v>0</v>
      </c>
      <c r="L281" s="4">
        <v>628.93081761006295</v>
      </c>
      <c r="M281" s="3">
        <v>0.56722151088348272</v>
      </c>
      <c r="N281" s="3">
        <v>0.70588235294117652</v>
      </c>
      <c r="O281" s="3">
        <v>0.90884718498659522</v>
      </c>
    </row>
    <row r="282" spans="1:15">
      <c r="A282" t="s">
        <v>429</v>
      </c>
      <c r="B282" s="4">
        <v>12.552301255230125</v>
      </c>
      <c r="C282" s="1">
        <v>0</v>
      </c>
      <c r="D282" s="2">
        <v>1</v>
      </c>
      <c r="E282" s="4">
        <v>0</v>
      </c>
      <c r="F282" s="4">
        <v>0</v>
      </c>
      <c r="G282" s="5">
        <v>0</v>
      </c>
      <c r="H282" s="4">
        <v>0.33085501858736061</v>
      </c>
      <c r="I282" s="3">
        <v>0.82799999999999996</v>
      </c>
      <c r="J282" s="3">
        <v>3.6734693877551024E-2</v>
      </c>
      <c r="K282" s="3">
        <v>0</v>
      </c>
      <c r="L282" s="4">
        <v>280.88594188884281</v>
      </c>
      <c r="M282" s="3">
        <v>0.13317401694547035</v>
      </c>
      <c r="N282" s="3">
        <v>0.6700597477317991</v>
      </c>
      <c r="O282" s="3">
        <v>0.86956521739130432</v>
      </c>
    </row>
    <row r="283" spans="1:15">
      <c r="A283" t="s">
        <v>430</v>
      </c>
      <c r="B283" s="4">
        <v>0</v>
      </c>
      <c r="C283" s="1">
        <v>5</v>
      </c>
      <c r="D283" s="2">
        <v>0.72727272727272729</v>
      </c>
      <c r="E283" s="4">
        <v>0</v>
      </c>
      <c r="F283" s="4">
        <v>7.1375040148460078</v>
      </c>
      <c r="G283" s="5">
        <v>0</v>
      </c>
      <c r="H283" s="4">
        <v>0.33199132858470115</v>
      </c>
      <c r="I283" s="3">
        <v>0.84883720930232553</v>
      </c>
      <c r="J283" s="3">
        <v>5.5172413793103448E-2</v>
      </c>
      <c r="K283" s="3">
        <v>0</v>
      </c>
      <c r="L283" s="4">
        <v>303.34392063095532</v>
      </c>
      <c r="M283" s="3">
        <v>0.33188976377952756</v>
      </c>
      <c r="N283" s="3">
        <v>0.67643106691749533</v>
      </c>
      <c r="O283" s="3">
        <v>0.73281703775411422</v>
      </c>
    </row>
    <row r="284" spans="1:15">
      <c r="A284" t="s">
        <v>432</v>
      </c>
      <c r="B284" s="4">
        <v>0</v>
      </c>
      <c r="C284" s="1">
        <v>0</v>
      </c>
      <c r="D284" s="2">
        <v>0</v>
      </c>
      <c r="E284" s="4">
        <v>0</v>
      </c>
      <c r="F284" s="4">
        <v>0</v>
      </c>
      <c r="G284" s="5">
        <v>0</v>
      </c>
      <c r="H284" s="4">
        <v>0.83623693379790942</v>
      </c>
      <c r="I284" s="3">
        <v>1.2608695652173914</v>
      </c>
      <c r="J284" s="3">
        <v>0.10526315789473684</v>
      </c>
      <c r="K284" s="3">
        <v>0</v>
      </c>
      <c r="L284" s="4">
        <v>364.46469248291572</v>
      </c>
      <c r="M284" s="3">
        <v>1.7142857142857142</v>
      </c>
      <c r="N284" s="3">
        <v>0.74601063829787229</v>
      </c>
      <c r="O284" s="3">
        <v>0.82926829268292679</v>
      </c>
    </row>
    <row r="285" spans="1:15">
      <c r="A285" t="s">
        <v>433</v>
      </c>
      <c r="B285" s="4">
        <v>0</v>
      </c>
      <c r="C285" s="1">
        <v>0</v>
      </c>
      <c r="D285" s="2">
        <v>1</v>
      </c>
      <c r="E285" s="4">
        <v>0</v>
      </c>
      <c r="F285" s="4">
        <v>0</v>
      </c>
      <c r="G285" s="5">
        <v>0</v>
      </c>
      <c r="H285" s="4">
        <v>0.2834008097165992</v>
      </c>
      <c r="I285" s="3">
        <v>0.97058823529411764</v>
      </c>
      <c r="J285" s="3">
        <v>8.5714285714285715E-2</v>
      </c>
      <c r="K285" s="3">
        <v>0</v>
      </c>
      <c r="L285" s="4">
        <v>133.5826876836762</v>
      </c>
      <c r="M285" s="3">
        <v>0.34143518518518517</v>
      </c>
      <c r="N285" s="3">
        <v>0.80232558139534882</v>
      </c>
      <c r="O285" s="3">
        <v>1</v>
      </c>
    </row>
    <row r="286" spans="1:15">
      <c r="A286" t="s">
        <v>434</v>
      </c>
      <c r="B286" s="4">
        <v>12.135922330097086</v>
      </c>
      <c r="C286" s="1">
        <v>8</v>
      </c>
      <c r="D286" s="2">
        <v>0.4</v>
      </c>
      <c r="E286" s="4">
        <v>0</v>
      </c>
      <c r="F286" s="4">
        <v>6.5612492618594578</v>
      </c>
      <c r="G286" s="5">
        <v>0</v>
      </c>
      <c r="H286" s="4">
        <v>0.26937650706166033</v>
      </c>
      <c r="I286" s="3">
        <v>0.920844327176781</v>
      </c>
      <c r="J286" s="3">
        <v>7.3298429319371722E-2</v>
      </c>
      <c r="K286" s="3">
        <v>0</v>
      </c>
      <c r="L286" s="4">
        <v>82.015615773243226</v>
      </c>
      <c r="M286" s="3">
        <v>3.2853171594642407E-3</v>
      </c>
      <c r="N286" s="3">
        <v>0.78772455089820359</v>
      </c>
      <c r="O286" s="3">
        <v>0.72246439988375477</v>
      </c>
    </row>
    <row r="287" spans="1:15">
      <c r="A287" t="s">
        <v>436</v>
      </c>
      <c r="B287" s="4">
        <v>25.641025641025639</v>
      </c>
      <c r="C287" s="1">
        <v>0</v>
      </c>
      <c r="D287" s="2">
        <v>0</v>
      </c>
      <c r="E287" s="4">
        <v>0</v>
      </c>
      <c r="F287" s="4">
        <v>0</v>
      </c>
      <c r="G287" s="5">
        <v>0</v>
      </c>
      <c r="H287" s="4">
        <v>0.36265709156193898</v>
      </c>
      <c r="I287" s="3">
        <v>2.1063829787234041</v>
      </c>
      <c r="J287" s="3">
        <v>0.14634146341463414</v>
      </c>
      <c r="K287" s="3">
        <v>0</v>
      </c>
      <c r="L287" s="4">
        <v>406.21266427718035</v>
      </c>
      <c r="M287" s="3">
        <v>0.2497387669801463</v>
      </c>
      <c r="N287" s="3">
        <v>0.74972436604189641</v>
      </c>
      <c r="O287" s="3">
        <v>0.93630573248407645</v>
      </c>
    </row>
    <row r="288" spans="1:15">
      <c r="A288" t="s">
        <v>437</v>
      </c>
      <c r="B288" s="4">
        <v>0</v>
      </c>
      <c r="C288" s="1">
        <v>0</v>
      </c>
      <c r="D288" s="2">
        <v>0</v>
      </c>
      <c r="E288" s="4">
        <v>2857.1428571428569</v>
      </c>
      <c r="F288" s="4">
        <v>0</v>
      </c>
      <c r="G288" s="5">
        <v>0</v>
      </c>
      <c r="H288" s="4">
        <v>0.43494423791821563</v>
      </c>
      <c r="I288" s="3">
        <v>0.84615384615384615</v>
      </c>
      <c r="J288" s="3">
        <v>0.04</v>
      </c>
      <c r="K288" s="3">
        <v>0</v>
      </c>
      <c r="L288" s="4">
        <v>353.27366933584551</v>
      </c>
      <c r="M288" s="3">
        <v>0.65605749486652976</v>
      </c>
      <c r="N288" s="3">
        <v>0.72745901639344257</v>
      </c>
      <c r="O288" s="3">
        <v>0.87096774193548387</v>
      </c>
    </row>
    <row r="289" spans="1:15">
      <c r="A289" t="s">
        <v>438</v>
      </c>
      <c r="B289" s="4">
        <v>8.0793242746970257</v>
      </c>
      <c r="C289" s="1">
        <v>36</v>
      </c>
      <c r="D289" s="2">
        <v>0.88034188034188032</v>
      </c>
      <c r="E289" s="4">
        <v>36.72420124862284</v>
      </c>
      <c r="F289" s="4">
        <v>19.005026222892564</v>
      </c>
      <c r="G289" s="5">
        <v>0</v>
      </c>
      <c r="H289" s="4">
        <v>0.24635394868162647</v>
      </c>
      <c r="I289" s="3">
        <v>0.71716826265389877</v>
      </c>
      <c r="J289" s="3">
        <v>9.4540124587761079E-2</v>
      </c>
      <c r="K289" s="3">
        <v>0</v>
      </c>
      <c r="L289" s="4">
        <v>313.78511380775814</v>
      </c>
      <c r="M289" s="3">
        <v>2.4903452311293154E-2</v>
      </c>
      <c r="N289" s="3">
        <v>0.65841772370649432</v>
      </c>
      <c r="O289" s="3">
        <v>0.78427297714017563</v>
      </c>
    </row>
    <row r="290" spans="1:15">
      <c r="A290" t="s">
        <v>440</v>
      </c>
      <c r="B290" s="4">
        <v>0</v>
      </c>
      <c r="C290" s="1">
        <v>0</v>
      </c>
      <c r="D290" s="2">
        <v>0</v>
      </c>
      <c r="E290" s="4">
        <v>0</v>
      </c>
      <c r="F290" s="4">
        <v>0</v>
      </c>
      <c r="G290" s="5">
        <v>0</v>
      </c>
      <c r="H290" s="4">
        <v>0.54414414414414414</v>
      </c>
      <c r="I290" s="3">
        <v>1.1111111111111112</v>
      </c>
      <c r="J290" s="3">
        <v>7.407407407407407E-2</v>
      </c>
      <c r="K290" s="3">
        <v>0</v>
      </c>
      <c r="L290" s="4">
        <v>313.38138514572233</v>
      </c>
      <c r="M290" s="3">
        <v>0.56887486855941116</v>
      </c>
      <c r="N290" s="3">
        <v>0.67516629711751663</v>
      </c>
      <c r="O290" s="3">
        <v>0.82111436950146632</v>
      </c>
    </row>
    <row r="291" spans="1:15">
      <c r="A291" t="s">
        <v>441</v>
      </c>
      <c r="B291" s="4">
        <v>0</v>
      </c>
      <c r="C291" s="1">
        <v>0</v>
      </c>
      <c r="D291" s="2">
        <v>0</v>
      </c>
      <c r="E291" s="4">
        <v>0</v>
      </c>
      <c r="F291" s="4">
        <v>0</v>
      </c>
      <c r="G291" s="5">
        <v>0</v>
      </c>
      <c r="H291" s="4">
        <v>0.49446494464944651</v>
      </c>
      <c r="I291" s="3">
        <v>1.7058823529411764</v>
      </c>
      <c r="J291" s="3">
        <v>0</v>
      </c>
      <c r="K291" s="3">
        <v>0</v>
      </c>
      <c r="L291" s="4">
        <v>639.56144358154415</v>
      </c>
      <c r="M291" s="3">
        <v>0.51809523809523805</v>
      </c>
      <c r="N291" s="3">
        <v>0.72103004291845496</v>
      </c>
      <c r="O291" s="3">
        <v>0.99227799227799229</v>
      </c>
    </row>
    <row r="292" spans="1:15">
      <c r="A292" t="s">
        <v>442</v>
      </c>
      <c r="B292" s="4">
        <v>0</v>
      </c>
      <c r="C292" s="1">
        <v>0</v>
      </c>
      <c r="D292" s="2">
        <v>0</v>
      </c>
      <c r="E292" s="4">
        <v>0</v>
      </c>
      <c r="F292" s="4">
        <v>0</v>
      </c>
      <c r="G292" s="5">
        <v>0</v>
      </c>
      <c r="H292" s="4">
        <v>0.50413223140495866</v>
      </c>
      <c r="I292" s="3">
        <v>1.6</v>
      </c>
      <c r="J292" s="3">
        <v>0.11538461538461539</v>
      </c>
      <c r="K292" s="3">
        <v>0</v>
      </c>
      <c r="L292" s="4">
        <v>410.55718475073314</v>
      </c>
      <c r="M292" s="3">
        <v>0.82535885167464118</v>
      </c>
      <c r="N292" s="3">
        <v>0.77272727272727271</v>
      </c>
      <c r="O292" s="3">
        <v>0.9</v>
      </c>
    </row>
    <row r="293" spans="1:15">
      <c r="A293" t="s">
        <v>443</v>
      </c>
      <c r="B293" s="4">
        <v>9.0744101633393832</v>
      </c>
      <c r="C293" s="1">
        <v>4</v>
      </c>
      <c r="D293" s="2">
        <v>0.95833333333333337</v>
      </c>
      <c r="E293" s="4">
        <v>0</v>
      </c>
      <c r="F293" s="4">
        <v>19.224607497596924</v>
      </c>
      <c r="G293" s="5">
        <v>0</v>
      </c>
      <c r="H293" s="4">
        <v>0.26573426573426573</v>
      </c>
      <c r="I293" s="3">
        <v>0.87579617834394907</v>
      </c>
      <c r="J293" s="3">
        <v>9.2727272727272728E-2</v>
      </c>
      <c r="K293" s="3">
        <v>0</v>
      </c>
      <c r="L293" s="4">
        <v>365.26754245434154</v>
      </c>
      <c r="M293" s="3">
        <v>1.243640474844545E-2</v>
      </c>
      <c r="N293" s="3">
        <v>0.73140261215218627</v>
      </c>
      <c r="O293" s="3">
        <v>0.80335899230230934</v>
      </c>
    </row>
    <row r="294" spans="1:15">
      <c r="A294" t="s">
        <v>445</v>
      </c>
      <c r="B294" s="4">
        <v>0</v>
      </c>
      <c r="C294" s="1">
        <v>0</v>
      </c>
      <c r="D294" s="2">
        <v>0</v>
      </c>
      <c r="E294" s="4">
        <v>0</v>
      </c>
      <c r="F294" s="4">
        <v>0</v>
      </c>
      <c r="G294" s="5">
        <v>0</v>
      </c>
      <c r="H294" s="4">
        <v>0.35738831615120276</v>
      </c>
      <c r="I294" s="3">
        <v>0.75757575757575757</v>
      </c>
      <c r="J294" s="3">
        <v>0.16666666666666666</v>
      </c>
      <c r="K294" s="3">
        <v>0</v>
      </c>
      <c r="L294" s="4">
        <v>884.48137228625046</v>
      </c>
      <c r="M294" s="3">
        <v>0.10382513661202186</v>
      </c>
      <c r="N294" s="3">
        <v>0.72352941176470587</v>
      </c>
      <c r="O294" s="3">
        <v>0.98518518518518516</v>
      </c>
    </row>
    <row r="295" spans="1:15">
      <c r="A295" t="s">
        <v>446</v>
      </c>
      <c r="B295" s="4">
        <v>8</v>
      </c>
      <c r="C295" s="1">
        <v>3</v>
      </c>
      <c r="D295" s="2">
        <v>1</v>
      </c>
      <c r="E295" s="4">
        <v>0</v>
      </c>
      <c r="F295" s="4">
        <v>8.8167871627578904</v>
      </c>
      <c r="G295" s="5">
        <v>0</v>
      </c>
      <c r="H295" s="4">
        <v>0.23535851122058019</v>
      </c>
      <c r="I295" s="3">
        <v>0.64748201438848918</v>
      </c>
      <c r="J295" s="3">
        <v>9.9173553719008267E-2</v>
      </c>
      <c r="K295" s="3">
        <v>0</v>
      </c>
      <c r="L295" s="4">
        <v>105.80144595309469</v>
      </c>
      <c r="M295" s="3">
        <v>0.10735989196488858</v>
      </c>
      <c r="N295" s="3">
        <v>0.74371069182389937</v>
      </c>
      <c r="O295" s="3">
        <v>0.68058350100603626</v>
      </c>
    </row>
    <row r="296" spans="1:15">
      <c r="A296" t="s">
        <v>448</v>
      </c>
      <c r="B296" s="4">
        <v>0</v>
      </c>
      <c r="C296" s="1">
        <v>3</v>
      </c>
      <c r="D296" s="2">
        <v>0.875</v>
      </c>
      <c r="E296" s="4">
        <v>204.49897750511249</v>
      </c>
      <c r="F296" s="4">
        <v>6.0666727333393995</v>
      </c>
      <c r="G296" s="5">
        <v>0</v>
      </c>
      <c r="H296" s="4">
        <v>5.0876759693751543E-2</v>
      </c>
      <c r="I296" s="3">
        <v>0.81894736842105265</v>
      </c>
      <c r="J296" s="3">
        <v>0.12028301886792453</v>
      </c>
      <c r="K296" s="3">
        <v>0</v>
      </c>
      <c r="L296" s="4">
        <v>655.20065520065521</v>
      </c>
      <c r="M296" s="3">
        <v>3.3290653008962869E-2</v>
      </c>
      <c r="N296" s="3">
        <v>0.7052191307510457</v>
      </c>
      <c r="O296" s="3">
        <v>0.79037723063022358</v>
      </c>
    </row>
    <row r="297" spans="1:15">
      <c r="A297" t="s">
        <v>450</v>
      </c>
      <c r="B297" s="4">
        <v>11.494252873563218</v>
      </c>
      <c r="C297" s="1">
        <v>2</v>
      </c>
      <c r="D297" s="2">
        <v>1</v>
      </c>
      <c r="E297" s="4">
        <v>0</v>
      </c>
      <c r="F297" s="4">
        <v>14.172335600907029</v>
      </c>
      <c r="G297" s="5">
        <v>0</v>
      </c>
      <c r="H297" s="4">
        <v>0.35025906735751294</v>
      </c>
      <c r="I297" s="3">
        <v>1</v>
      </c>
      <c r="J297" s="3">
        <v>0.10112359550561797</v>
      </c>
      <c r="K297" s="3">
        <v>0</v>
      </c>
      <c r="L297" s="4">
        <v>340.13605442176868</v>
      </c>
      <c r="M297" s="3">
        <v>0.24140049140049141</v>
      </c>
      <c r="N297" s="3">
        <v>0.686125549780088</v>
      </c>
      <c r="O297" s="3">
        <v>0.92614188532555874</v>
      </c>
    </row>
    <row r="298" spans="1:15">
      <c r="A298" t="s">
        <v>451</v>
      </c>
      <c r="B298" s="4">
        <v>15.037593984962406</v>
      </c>
      <c r="C298" s="1">
        <v>0</v>
      </c>
      <c r="D298" s="2">
        <v>0.5</v>
      </c>
      <c r="E298" s="4">
        <v>0</v>
      </c>
      <c r="F298" s="4">
        <v>2.2430074243545746</v>
      </c>
      <c r="G298" s="5">
        <v>0</v>
      </c>
      <c r="H298" s="4">
        <v>0.26669466610667786</v>
      </c>
      <c r="I298" s="3">
        <v>0.86701208981001732</v>
      </c>
      <c r="J298" s="3">
        <v>7.0564516129032265E-2</v>
      </c>
      <c r="K298" s="3">
        <v>0</v>
      </c>
      <c r="L298" s="4">
        <v>446.3584774465603</v>
      </c>
      <c r="M298" s="3">
        <v>0.12040645879732739</v>
      </c>
      <c r="N298" s="3">
        <v>0.77251732101616633</v>
      </c>
      <c r="O298" s="3">
        <v>0.68179173938336246</v>
      </c>
    </row>
    <row r="299" spans="1:15">
      <c r="A299" t="s">
        <v>453</v>
      </c>
      <c r="B299" s="4">
        <v>10.526315789473683</v>
      </c>
      <c r="C299" s="1">
        <v>1</v>
      </c>
      <c r="D299" s="2">
        <v>0</v>
      </c>
      <c r="E299" s="4">
        <v>0</v>
      </c>
      <c r="F299" s="4">
        <v>22.234574763757642</v>
      </c>
      <c r="G299" s="5">
        <v>0</v>
      </c>
      <c r="H299" s="4">
        <v>1.5817223198594025E-2</v>
      </c>
      <c r="I299" s="3">
        <v>0.96296296296296291</v>
      </c>
      <c r="J299" s="3">
        <v>0.12396694214876033</v>
      </c>
      <c r="K299" s="3">
        <v>0</v>
      </c>
      <c r="L299" s="4">
        <v>455.80878265703171</v>
      </c>
      <c r="M299" s="3">
        <v>7.7327722251446601E-2</v>
      </c>
      <c r="N299" s="3">
        <v>0.779441117764471</v>
      </c>
      <c r="O299" s="3">
        <v>0.81933038534428304</v>
      </c>
    </row>
    <row r="300" spans="1:15">
      <c r="A300" t="s">
        <v>454</v>
      </c>
      <c r="B300" s="4">
        <v>0</v>
      </c>
      <c r="C300" s="1">
        <v>0</v>
      </c>
      <c r="D300" s="2">
        <v>0</v>
      </c>
      <c r="E300" s="4">
        <v>0</v>
      </c>
      <c r="F300" s="4">
        <v>0</v>
      </c>
      <c r="G300" s="5">
        <v>0</v>
      </c>
      <c r="H300" s="4">
        <v>0.25775193798449614</v>
      </c>
      <c r="I300" s="3">
        <v>0.8045977011494253</v>
      </c>
      <c r="J300" s="3">
        <v>9.0909090909090912E-2</v>
      </c>
      <c r="K300" s="3">
        <v>0</v>
      </c>
      <c r="L300" s="4">
        <v>461.95303477479791</v>
      </c>
      <c r="M300" s="3">
        <v>0.26972909305064779</v>
      </c>
      <c r="N300" s="3">
        <v>0.73218673218673214</v>
      </c>
      <c r="O300" s="3">
        <v>0.9296875</v>
      </c>
    </row>
    <row r="301" spans="1:15">
      <c r="A301" t="s">
        <v>456</v>
      </c>
      <c r="B301" s="4">
        <v>0</v>
      </c>
      <c r="C301" s="1">
        <v>0</v>
      </c>
      <c r="D301" s="2">
        <v>1</v>
      </c>
      <c r="E301" s="4">
        <v>0</v>
      </c>
      <c r="F301" s="4">
        <v>0</v>
      </c>
      <c r="G301" s="5">
        <v>0</v>
      </c>
      <c r="H301" s="4">
        <v>0.31449126413155193</v>
      </c>
      <c r="I301" s="3">
        <v>1.1846153846153846</v>
      </c>
      <c r="J301" s="3">
        <v>0.11538461538461539</v>
      </c>
      <c r="K301" s="3">
        <v>0</v>
      </c>
      <c r="L301" s="4">
        <v>183.36607727570399</v>
      </c>
      <c r="M301" s="3">
        <v>0.29456018518518517</v>
      </c>
      <c r="N301" s="3">
        <v>0.7142857142857143</v>
      </c>
      <c r="O301" s="3">
        <v>0.73976221928665786</v>
      </c>
    </row>
    <row r="302" spans="1:15">
      <c r="A302" t="s">
        <v>458</v>
      </c>
      <c r="B302" s="4">
        <v>13.888888888888888</v>
      </c>
      <c r="C302" s="1">
        <v>1</v>
      </c>
      <c r="D302" s="2">
        <v>1</v>
      </c>
      <c r="E302" s="4">
        <v>0</v>
      </c>
      <c r="F302" s="4">
        <v>0</v>
      </c>
      <c r="G302" s="5">
        <v>0</v>
      </c>
      <c r="H302" s="4">
        <v>0.33061224489795921</v>
      </c>
      <c r="I302" s="3">
        <v>1.1923076923076923</v>
      </c>
      <c r="J302" s="3">
        <v>0.11320754716981132</v>
      </c>
      <c r="K302" s="3">
        <v>0</v>
      </c>
      <c r="L302" s="4">
        <v>180.18018018018017</v>
      </c>
      <c r="M302" s="3">
        <v>0</v>
      </c>
      <c r="N302" s="3">
        <v>0.69547563805104406</v>
      </c>
      <c r="O302" s="3">
        <v>0.94791666666666663</v>
      </c>
    </row>
    <row r="303" spans="1:15">
      <c r="A303" t="s">
        <v>459</v>
      </c>
      <c r="B303" s="4">
        <v>6.887052341597796</v>
      </c>
      <c r="C303" s="1">
        <v>7</v>
      </c>
      <c r="D303" s="2">
        <v>0.94736842105263153</v>
      </c>
      <c r="E303" s="4">
        <v>0</v>
      </c>
      <c r="F303" s="4">
        <v>5.0488900856628351</v>
      </c>
      <c r="G303" s="5">
        <v>0</v>
      </c>
      <c r="H303" s="4">
        <v>0.17878647522000926</v>
      </c>
      <c r="I303" s="3">
        <v>0.85582010582010581</v>
      </c>
      <c r="J303" s="3">
        <v>0.10066225165562914</v>
      </c>
      <c r="K303" s="3">
        <v>0</v>
      </c>
      <c r="L303" s="4">
        <v>402.22824349113921</v>
      </c>
      <c r="M303" s="3">
        <v>0.20210580380071905</v>
      </c>
      <c r="N303" s="3">
        <v>0.7903536026039355</v>
      </c>
      <c r="O303" s="3">
        <v>0.6892692560895326</v>
      </c>
    </row>
    <row r="304" spans="1:15">
      <c r="A304" t="s">
        <v>461</v>
      </c>
      <c r="B304" s="4">
        <v>0</v>
      </c>
      <c r="C304" s="1">
        <v>0</v>
      </c>
      <c r="D304" s="2">
        <v>1</v>
      </c>
      <c r="E304" s="4">
        <v>0</v>
      </c>
      <c r="F304" s="4">
        <v>0</v>
      </c>
      <c r="G304" s="5">
        <v>0</v>
      </c>
      <c r="H304" s="4">
        <v>0.49814126394052044</v>
      </c>
      <c r="I304" s="3">
        <v>1.1578947368421053</v>
      </c>
      <c r="J304" s="3">
        <v>0.125</v>
      </c>
      <c r="K304" s="3">
        <v>0</v>
      </c>
      <c r="L304" s="4">
        <v>379.96545768566494</v>
      </c>
      <c r="M304" s="3">
        <v>0.36706135629709363</v>
      </c>
      <c r="N304" s="3">
        <v>0.67827868852459017</v>
      </c>
      <c r="O304" s="3">
        <v>0.88194444444444442</v>
      </c>
    </row>
    <row r="305" spans="1:15">
      <c r="A305" t="s">
        <v>463</v>
      </c>
      <c r="B305" s="4">
        <v>32.258064516129032</v>
      </c>
      <c r="C305" s="1">
        <v>1</v>
      </c>
      <c r="D305" s="2">
        <v>1</v>
      </c>
      <c r="E305" s="4">
        <v>0</v>
      </c>
      <c r="F305" s="4">
        <v>0</v>
      </c>
      <c r="G305" s="5">
        <v>0</v>
      </c>
      <c r="H305" s="4">
        <v>0.25295508274231676</v>
      </c>
      <c r="I305" s="3">
        <v>1.2456140350877194</v>
      </c>
      <c r="J305" s="3">
        <v>4.9180327868852458E-2</v>
      </c>
      <c r="K305" s="3">
        <v>0</v>
      </c>
      <c r="L305" s="4">
        <v>332.72837265577738</v>
      </c>
      <c r="M305" s="3">
        <v>0.59813084112149528</v>
      </c>
      <c r="N305" s="3">
        <v>0.65109343936381714</v>
      </c>
      <c r="O305" s="3">
        <v>0.9654576856649395</v>
      </c>
    </row>
    <row r="306" spans="1:15">
      <c r="A306" t="s">
        <v>464</v>
      </c>
      <c r="B306" s="4">
        <v>10.133912414042706</v>
      </c>
      <c r="C306" s="1">
        <v>52</v>
      </c>
      <c r="D306" s="2">
        <v>0.97560975609756095</v>
      </c>
      <c r="E306" s="4">
        <v>108.57763300760044</v>
      </c>
      <c r="F306" s="4">
        <v>8.2483030329495435</v>
      </c>
      <c r="G306" s="5">
        <v>0</v>
      </c>
      <c r="H306" s="4">
        <v>0.20735978901388716</v>
      </c>
      <c r="I306" s="3">
        <v>1.0464195753868297</v>
      </c>
      <c r="J306" s="3">
        <v>8.5306275836151829E-2</v>
      </c>
      <c r="K306" s="3">
        <v>0</v>
      </c>
      <c r="L306" s="4">
        <v>361.95494485766824</v>
      </c>
      <c r="M306" s="3">
        <v>1.6632837167343258E-2</v>
      </c>
      <c r="N306" s="3">
        <v>0.67550989876826406</v>
      </c>
      <c r="O306" s="3">
        <v>0.67978620019436342</v>
      </c>
    </row>
    <row r="307" spans="1:15">
      <c r="A307" t="s">
        <v>466</v>
      </c>
      <c r="B307" s="4">
        <v>0</v>
      </c>
      <c r="C307" s="1">
        <v>1</v>
      </c>
      <c r="D307" s="2">
        <v>0</v>
      </c>
      <c r="E307" s="4">
        <v>0</v>
      </c>
      <c r="F307" s="4">
        <v>0</v>
      </c>
      <c r="G307" s="5">
        <v>0</v>
      </c>
      <c r="H307" s="4">
        <v>1.0961538461538463</v>
      </c>
      <c r="I307" s="3">
        <v>0.8125</v>
      </c>
      <c r="J307" s="3">
        <v>0</v>
      </c>
      <c r="K307" s="3">
        <v>0</v>
      </c>
      <c r="L307" s="4">
        <v>173.68649587494573</v>
      </c>
      <c r="M307" s="3">
        <v>0.34359805510534847</v>
      </c>
      <c r="N307" s="3">
        <v>0.68387096774193545</v>
      </c>
      <c r="O307" s="3">
        <v>0.94</v>
      </c>
    </row>
    <row r="308" spans="1:15">
      <c r="A308" t="s">
        <v>467</v>
      </c>
      <c r="B308" s="4">
        <v>0</v>
      </c>
      <c r="C308" s="1">
        <v>5</v>
      </c>
      <c r="D308" s="2">
        <v>0</v>
      </c>
      <c r="E308" s="4">
        <v>0</v>
      </c>
      <c r="F308" s="4">
        <v>0</v>
      </c>
      <c r="G308" s="5">
        <v>0</v>
      </c>
      <c r="H308" s="4">
        <v>0.24248302618816683</v>
      </c>
      <c r="I308" s="3">
        <v>1.2195121951219512</v>
      </c>
      <c r="J308" s="3">
        <v>8.7499999999999994E-2</v>
      </c>
      <c r="K308" s="3">
        <v>0</v>
      </c>
      <c r="L308" s="4">
        <v>339.53869570307927</v>
      </c>
      <c r="M308" s="3">
        <v>0.41321869962385815</v>
      </c>
      <c r="N308" s="3">
        <v>0.7216417910447761</v>
      </c>
      <c r="O308" s="3">
        <v>0.76391554702495201</v>
      </c>
    </row>
    <row r="309" spans="1:15">
      <c r="A309" t="s">
        <v>468</v>
      </c>
      <c r="B309" s="4">
        <v>43.478260869565219</v>
      </c>
      <c r="C309" s="1">
        <v>0</v>
      </c>
      <c r="D309" s="2">
        <v>0</v>
      </c>
      <c r="E309" s="4">
        <v>0</v>
      </c>
      <c r="F309" s="4">
        <v>0</v>
      </c>
      <c r="G309" s="5">
        <v>0</v>
      </c>
      <c r="H309" s="4">
        <v>0.36633663366336633</v>
      </c>
      <c r="I309" s="3">
        <v>0.66666666666666663</v>
      </c>
      <c r="J309" s="3">
        <v>0.1</v>
      </c>
      <c r="K309" s="3">
        <v>0</v>
      </c>
      <c r="L309" s="4">
        <v>51.867219917012449</v>
      </c>
      <c r="M309" s="3">
        <v>3.2473498233215548</v>
      </c>
      <c r="N309" s="3">
        <v>0.79255319148936165</v>
      </c>
      <c r="O309" s="3">
        <v>0.88693467336683418</v>
      </c>
    </row>
    <row r="310" spans="1:15">
      <c r="A310" t="s">
        <v>469</v>
      </c>
      <c r="B310" s="4">
        <v>0</v>
      </c>
      <c r="C310" s="1">
        <v>0</v>
      </c>
      <c r="D310" s="2">
        <v>1</v>
      </c>
      <c r="E310" s="4">
        <v>0</v>
      </c>
      <c r="F310" s="4">
        <v>0</v>
      </c>
      <c r="G310" s="5">
        <v>0</v>
      </c>
      <c r="H310" s="4">
        <v>8.2296650717703354E-2</v>
      </c>
      <c r="I310" s="3">
        <v>0.69620253164556967</v>
      </c>
      <c r="J310" s="3">
        <v>0.13043478260869565</v>
      </c>
      <c r="K310" s="3">
        <v>0</v>
      </c>
      <c r="L310" s="4">
        <v>728.8819471560588</v>
      </c>
      <c r="M310" s="3">
        <v>0.1068909386869235</v>
      </c>
      <c r="N310" s="3">
        <v>0.69306930693069302</v>
      </c>
      <c r="O310" s="3">
        <v>0.88219895287958117</v>
      </c>
    </row>
    <row r="311" spans="1:15">
      <c r="A311" t="s">
        <v>471</v>
      </c>
      <c r="B311" s="4">
        <v>23.809523809523807</v>
      </c>
      <c r="C311" s="1">
        <v>0</v>
      </c>
      <c r="D311" s="2">
        <v>1</v>
      </c>
      <c r="E311" s="4">
        <v>0</v>
      </c>
      <c r="F311" s="4">
        <v>0</v>
      </c>
      <c r="G311" s="5">
        <v>0</v>
      </c>
      <c r="H311" s="4">
        <v>0.48091603053435117</v>
      </c>
      <c r="I311" s="3">
        <v>0.35555555555555557</v>
      </c>
      <c r="J311" s="3">
        <v>2.564102564102564E-2</v>
      </c>
      <c r="K311" s="3">
        <v>0</v>
      </c>
      <c r="L311" s="4">
        <v>390.625</v>
      </c>
      <c r="M311" s="3">
        <v>0.20661157024793389</v>
      </c>
      <c r="N311" s="3">
        <v>0.72870662460567825</v>
      </c>
      <c r="O311" s="3">
        <v>0.98969072164948457</v>
      </c>
    </row>
    <row r="312" spans="1:15">
      <c r="A312" t="s">
        <v>472</v>
      </c>
      <c r="B312" s="4">
        <v>10.80631753948462</v>
      </c>
      <c r="C312" s="1">
        <v>42</v>
      </c>
      <c r="D312" s="2">
        <v>1</v>
      </c>
      <c r="E312" s="4">
        <v>27.708506511499031</v>
      </c>
      <c r="F312" s="4">
        <v>13.9605498129868</v>
      </c>
      <c r="G312" s="5">
        <v>1</v>
      </c>
      <c r="H312" s="4">
        <v>0.15333994410889751</v>
      </c>
      <c r="I312" s="3">
        <v>0.89194236926360726</v>
      </c>
      <c r="J312" s="3">
        <v>8.0621518616241575E-2</v>
      </c>
      <c r="K312" s="3">
        <v>0</v>
      </c>
      <c r="L312" s="4">
        <v>355.70317544339292</v>
      </c>
      <c r="M312" s="3">
        <v>3.678070557185574E-3</v>
      </c>
      <c r="N312" s="3">
        <v>0.7865759356634705</v>
      </c>
      <c r="O312" s="3">
        <v>0.69225772400633345</v>
      </c>
    </row>
    <row r="313" spans="1:15">
      <c r="A313" t="s">
        <v>474</v>
      </c>
      <c r="B313" s="4">
        <v>0</v>
      </c>
      <c r="C313" s="1">
        <v>0</v>
      </c>
      <c r="D313" s="2">
        <v>1</v>
      </c>
      <c r="E313" s="4">
        <v>0</v>
      </c>
      <c r="F313" s="4">
        <v>0</v>
      </c>
      <c r="G313" s="5">
        <v>0</v>
      </c>
      <c r="H313" s="4">
        <v>7.702182284980745E-2</v>
      </c>
      <c r="I313" s="3">
        <v>1</v>
      </c>
      <c r="J313" s="3">
        <v>4.6511627906976744E-2</v>
      </c>
      <c r="K313" s="3">
        <v>0</v>
      </c>
      <c r="L313" s="4">
        <v>242.2145328719723</v>
      </c>
      <c r="M313" s="3">
        <v>0.38467807660961695</v>
      </c>
      <c r="N313" s="3">
        <v>0.79861111111111116</v>
      </c>
      <c r="O313" s="3">
        <v>0.72727272727272729</v>
      </c>
    </row>
    <row r="314" spans="1:15">
      <c r="A314" t="s">
        <v>475</v>
      </c>
      <c r="B314" s="4">
        <v>0</v>
      </c>
      <c r="C314" s="1">
        <v>1</v>
      </c>
      <c r="D314" s="2">
        <v>0</v>
      </c>
      <c r="E314" s="4">
        <v>0</v>
      </c>
      <c r="F314" s="4">
        <v>0</v>
      </c>
      <c r="G314" s="5">
        <v>0</v>
      </c>
      <c r="H314" s="4">
        <v>0.33139534883720928</v>
      </c>
      <c r="I314" s="3">
        <v>0.8666666666666667</v>
      </c>
      <c r="J314" s="3">
        <v>0.10638297872340426</v>
      </c>
      <c r="K314" s="3">
        <v>0</v>
      </c>
      <c r="L314" s="4">
        <v>774.89345215032938</v>
      </c>
      <c r="M314" s="3">
        <v>1.0248226950354611</v>
      </c>
      <c r="N314" s="3">
        <v>0.70692717584369447</v>
      </c>
      <c r="O314" s="3">
        <v>1</v>
      </c>
    </row>
    <row r="315" spans="1:15">
      <c r="A315" t="s">
        <v>476</v>
      </c>
      <c r="B315" s="4">
        <v>0</v>
      </c>
      <c r="C315" s="1">
        <v>0</v>
      </c>
      <c r="D315" s="2">
        <v>0</v>
      </c>
      <c r="E315" s="4">
        <v>0</v>
      </c>
      <c r="F315" s="4">
        <v>0</v>
      </c>
      <c r="G315" s="5">
        <v>0</v>
      </c>
      <c r="H315" s="4">
        <v>7.8048780487804878E-2</v>
      </c>
      <c r="I315" s="3">
        <v>1.75</v>
      </c>
      <c r="J315" s="3">
        <v>0.2</v>
      </c>
      <c r="K315" s="3">
        <v>0</v>
      </c>
      <c r="L315" s="4">
        <v>316.45569620253161</v>
      </c>
      <c r="M315" s="3">
        <v>0.53015075376884424</v>
      </c>
      <c r="N315" s="3">
        <v>0.7931034482758621</v>
      </c>
      <c r="O315" s="3">
        <v>1</v>
      </c>
    </row>
    <row r="316" spans="1:15">
      <c r="A316" t="s">
        <v>477</v>
      </c>
      <c r="B316" s="4">
        <v>66.666666666666671</v>
      </c>
      <c r="C316" s="1">
        <v>0</v>
      </c>
      <c r="D316" s="2">
        <v>1</v>
      </c>
      <c r="E316" s="4">
        <v>0</v>
      </c>
      <c r="F316" s="4">
        <v>0</v>
      </c>
      <c r="G316" s="5">
        <v>0</v>
      </c>
      <c r="H316" s="4">
        <v>0.42125984251968501</v>
      </c>
      <c r="I316" s="3">
        <v>1.4761904761904763</v>
      </c>
      <c r="J316" s="3">
        <v>4.5454545454545456E-2</v>
      </c>
      <c r="K316" s="3">
        <v>0</v>
      </c>
      <c r="L316" s="4">
        <v>232.07240659085636</v>
      </c>
      <c r="M316" s="3">
        <v>0.33926701570680629</v>
      </c>
      <c r="N316" s="3">
        <v>0.70877192982456139</v>
      </c>
      <c r="O316" s="3">
        <v>0.89147286821705429</v>
      </c>
    </row>
    <row r="317" spans="1:15">
      <c r="A317" t="s">
        <v>479</v>
      </c>
      <c r="B317" s="4">
        <v>0</v>
      </c>
      <c r="C317" s="1">
        <v>0</v>
      </c>
      <c r="D317" s="2">
        <v>1</v>
      </c>
      <c r="E317" s="4">
        <v>0</v>
      </c>
      <c r="F317" s="4">
        <v>0</v>
      </c>
      <c r="G317" s="5">
        <v>0</v>
      </c>
      <c r="H317" s="4">
        <v>0.40607210626185958</v>
      </c>
      <c r="I317" s="3">
        <v>1.1764705882352942</v>
      </c>
      <c r="J317" s="3">
        <v>0.2391304347826087</v>
      </c>
      <c r="K317" s="3">
        <v>0</v>
      </c>
      <c r="L317" s="4">
        <v>324.80714575720668</v>
      </c>
      <c r="M317" s="3">
        <v>0.38111111111111112</v>
      </c>
      <c r="N317" s="3">
        <v>0.68665377176015474</v>
      </c>
      <c r="O317" s="3">
        <v>0.94210526315789478</v>
      </c>
    </row>
    <row r="318" spans="1:15">
      <c r="A318" t="s">
        <v>480</v>
      </c>
      <c r="B318" s="4">
        <v>28.571428571428569</v>
      </c>
      <c r="C318" s="1">
        <v>5</v>
      </c>
      <c r="D318" s="2">
        <v>1</v>
      </c>
      <c r="E318" s="4">
        <v>0</v>
      </c>
      <c r="F318" s="4">
        <v>8.2494637848539849</v>
      </c>
      <c r="G318" s="5">
        <v>0</v>
      </c>
      <c r="H318" s="4">
        <v>0.12784265519360788</v>
      </c>
      <c r="I318" s="3">
        <v>1.0121951219512195</v>
      </c>
      <c r="J318" s="3">
        <v>9.8039215686274508E-2</v>
      </c>
      <c r="K318" s="3">
        <v>0</v>
      </c>
      <c r="L318" s="4">
        <v>164.98927569707968</v>
      </c>
      <c r="M318" s="3">
        <v>7.5330239200285615E-2</v>
      </c>
      <c r="N318" s="3">
        <v>0.76156583629893237</v>
      </c>
      <c r="O318" s="3">
        <v>0.6654822335025381</v>
      </c>
    </row>
    <row r="319" spans="1:15">
      <c r="A319" t="s">
        <v>482</v>
      </c>
      <c r="B319" s="4">
        <v>0</v>
      </c>
      <c r="C319" s="1">
        <v>1</v>
      </c>
      <c r="D319" s="2">
        <v>0</v>
      </c>
      <c r="E319" s="4">
        <v>0</v>
      </c>
      <c r="F319" s="4">
        <v>0</v>
      </c>
      <c r="G319" s="5">
        <v>0</v>
      </c>
      <c r="H319" s="4">
        <v>0.23389021479713604</v>
      </c>
      <c r="I319" s="3">
        <v>1.2058823529411764</v>
      </c>
      <c r="J319" s="3">
        <v>0.14285714285714285</v>
      </c>
      <c r="K319" s="3">
        <v>0</v>
      </c>
      <c r="L319" s="4">
        <v>32.594524119947849</v>
      </c>
      <c r="M319" s="3">
        <v>0.18314606741573033</v>
      </c>
      <c r="N319" s="3">
        <v>0.80645161290322576</v>
      </c>
      <c r="O319" s="3">
        <v>0.75555555555555554</v>
      </c>
    </row>
    <row r="320" spans="1:15">
      <c r="A320" t="s">
        <v>483</v>
      </c>
      <c r="B320" s="4">
        <v>0</v>
      </c>
      <c r="C320" s="1">
        <v>0</v>
      </c>
      <c r="D320" s="2">
        <v>1</v>
      </c>
      <c r="E320" s="4">
        <v>0</v>
      </c>
      <c r="F320" s="4">
        <v>0</v>
      </c>
      <c r="G320" s="5">
        <v>0</v>
      </c>
      <c r="H320" s="4">
        <v>0.54498714652956293</v>
      </c>
      <c r="I320" s="3">
        <v>1.3076923076923077</v>
      </c>
      <c r="J320" s="3">
        <v>0</v>
      </c>
      <c r="K320" s="3">
        <v>0</v>
      </c>
      <c r="L320" s="4">
        <v>90.702947845804999</v>
      </c>
      <c r="M320" s="3">
        <v>2.6794117647058822</v>
      </c>
      <c r="N320" s="3">
        <v>0.71567567567567569</v>
      </c>
      <c r="O320" s="3">
        <v>0.9247787610619469</v>
      </c>
    </row>
    <row r="321" spans="1:15">
      <c r="A321" t="s">
        <v>484</v>
      </c>
      <c r="B321" s="4">
        <v>18.292682926829269</v>
      </c>
      <c r="C321" s="1">
        <v>3</v>
      </c>
      <c r="D321" s="2">
        <v>1</v>
      </c>
      <c r="E321" s="4">
        <v>0</v>
      </c>
      <c r="F321" s="4">
        <v>0</v>
      </c>
      <c r="G321" s="5">
        <v>0</v>
      </c>
      <c r="H321" s="4">
        <v>0.24412783981517136</v>
      </c>
      <c r="I321" s="3">
        <v>0.92465753424657537</v>
      </c>
      <c r="J321" s="3">
        <v>0.13333333333333333</v>
      </c>
      <c r="K321" s="3">
        <v>0</v>
      </c>
      <c r="L321" s="4">
        <v>887.04623246396375</v>
      </c>
      <c r="M321" s="3">
        <v>2.9969418960244649E-2</v>
      </c>
      <c r="N321" s="3">
        <v>0.71943371943371948</v>
      </c>
      <c r="O321" s="3">
        <v>0.79149377593360992</v>
      </c>
    </row>
    <row r="322" spans="1:15">
      <c r="A322" t="s">
        <v>486</v>
      </c>
      <c r="B322" s="4">
        <v>0</v>
      </c>
      <c r="C322" s="1">
        <v>1</v>
      </c>
      <c r="D322" s="2">
        <v>1</v>
      </c>
      <c r="E322" s="4">
        <v>0</v>
      </c>
      <c r="F322" s="4">
        <v>0</v>
      </c>
      <c r="G322" s="5">
        <v>0</v>
      </c>
      <c r="H322" s="4">
        <v>4.0178571428571432E-2</v>
      </c>
      <c r="I322" s="3">
        <v>0.703125</v>
      </c>
      <c r="J322" s="3">
        <v>0.15172413793103448</v>
      </c>
      <c r="K322" s="3">
        <v>0</v>
      </c>
      <c r="L322" s="4">
        <v>883.80034146831372</v>
      </c>
      <c r="M322" s="3">
        <v>0.14303797468354432</v>
      </c>
      <c r="N322" s="3">
        <v>0.60325131810193322</v>
      </c>
      <c r="O322" s="3">
        <v>0.56804214223002636</v>
      </c>
    </row>
    <row r="323" spans="1:15">
      <c r="A323" t="s">
        <v>487</v>
      </c>
      <c r="B323" s="4">
        <v>0</v>
      </c>
      <c r="C323" s="1">
        <v>0</v>
      </c>
      <c r="D323" s="2">
        <v>1</v>
      </c>
      <c r="E323" s="4">
        <v>0</v>
      </c>
      <c r="F323" s="4">
        <v>0</v>
      </c>
      <c r="G323" s="5">
        <v>0</v>
      </c>
      <c r="H323" s="4">
        <v>0.8315412186379928</v>
      </c>
      <c r="I323" s="3">
        <v>0.9</v>
      </c>
      <c r="J323" s="3">
        <v>0.13636363636363635</v>
      </c>
      <c r="K323" s="3">
        <v>0</v>
      </c>
      <c r="L323" s="4">
        <v>380.0475059382423</v>
      </c>
      <c r="M323" s="3">
        <v>0</v>
      </c>
      <c r="N323" s="3">
        <v>0.70133729569093606</v>
      </c>
      <c r="O323" s="3">
        <v>0.92</v>
      </c>
    </row>
    <row r="324" spans="1:15">
      <c r="A324" t="s">
        <v>488</v>
      </c>
      <c r="B324" s="4">
        <v>23.809523809523807</v>
      </c>
      <c r="C324" s="1">
        <v>1</v>
      </c>
      <c r="D324" s="2">
        <v>1</v>
      </c>
      <c r="E324" s="4">
        <v>0</v>
      </c>
      <c r="F324" s="4">
        <v>0</v>
      </c>
      <c r="G324" s="5">
        <v>0</v>
      </c>
      <c r="H324" s="4">
        <v>0.41700404858299595</v>
      </c>
      <c r="I324" s="3">
        <v>0.92307692307692313</v>
      </c>
      <c r="J324" s="3">
        <v>0</v>
      </c>
      <c r="K324" s="3">
        <v>0</v>
      </c>
      <c r="L324" s="4">
        <v>718.31708568496663</v>
      </c>
      <c r="M324" s="3">
        <v>3.7990196078431369E-2</v>
      </c>
      <c r="N324" s="3">
        <v>0.71158392434988182</v>
      </c>
      <c r="O324" s="3">
        <v>0.76760563380281688</v>
      </c>
    </row>
    <row r="325" spans="1:15">
      <c r="A325" t="s">
        <v>489</v>
      </c>
      <c r="B325" s="4">
        <v>0</v>
      </c>
      <c r="C325" s="1">
        <v>1</v>
      </c>
      <c r="D325" s="2">
        <v>0</v>
      </c>
      <c r="E325" s="4">
        <v>0</v>
      </c>
      <c r="F325" s="4">
        <v>0</v>
      </c>
      <c r="G325" s="5">
        <v>0</v>
      </c>
      <c r="H325" s="4">
        <v>0.73417721518987344</v>
      </c>
      <c r="I325" s="3">
        <v>0.8125</v>
      </c>
      <c r="J325" s="3">
        <v>0</v>
      </c>
      <c r="K325" s="3">
        <v>0</v>
      </c>
      <c r="L325" s="4">
        <v>66.622251832111928</v>
      </c>
      <c r="M325" s="3">
        <v>0.7713675213675214</v>
      </c>
      <c r="N325" s="3">
        <v>0.72941176470588232</v>
      </c>
      <c r="O325" s="3">
        <v>0.83870967741935487</v>
      </c>
    </row>
    <row r="326" spans="1:15">
      <c r="A326" t="s">
        <v>490</v>
      </c>
      <c r="B326" s="4">
        <v>15.957446808510637</v>
      </c>
      <c r="C326" s="1">
        <v>6</v>
      </c>
      <c r="D326" s="2">
        <v>0.5714285714285714</v>
      </c>
      <c r="E326" s="4">
        <v>265.95744680851061</v>
      </c>
      <c r="F326" s="4">
        <v>0</v>
      </c>
      <c r="G326" s="5">
        <v>0</v>
      </c>
      <c r="H326" s="4">
        <v>0.47565725413826682</v>
      </c>
      <c r="I326" s="3">
        <v>1.1536388140161724</v>
      </c>
      <c r="J326" s="3">
        <v>8.4337349397590355E-2</v>
      </c>
      <c r="K326" s="3">
        <v>0</v>
      </c>
      <c r="L326" s="4">
        <v>449.04282975762192</v>
      </c>
      <c r="M326" s="3">
        <v>0</v>
      </c>
      <c r="N326" s="3">
        <v>0.79462571976967367</v>
      </c>
      <c r="O326" s="3">
        <v>0.63503649635036497</v>
      </c>
    </row>
    <row r="327" spans="1:15">
      <c r="A327" t="s">
        <v>492</v>
      </c>
      <c r="B327" s="4">
        <v>9.1178965224766753</v>
      </c>
      <c r="C327" s="1">
        <v>498</v>
      </c>
      <c r="D327" s="2">
        <v>0.83263598326359833</v>
      </c>
      <c r="E327" s="4">
        <v>28.272547356516821</v>
      </c>
      <c r="F327" s="4">
        <v>22.780111622546951</v>
      </c>
      <c r="G327" s="5">
        <v>3</v>
      </c>
      <c r="H327" s="4">
        <v>0.24841680909756819</v>
      </c>
      <c r="I327" s="3">
        <v>0.85962899215911259</v>
      </c>
      <c r="J327" s="3">
        <v>6.8806668616554545E-2</v>
      </c>
      <c r="K327" s="3">
        <v>0</v>
      </c>
      <c r="L327" s="4">
        <v>347.12870093063458</v>
      </c>
      <c r="M327" s="3">
        <v>6.5470734581642002E-4</v>
      </c>
      <c r="N327" s="3">
        <v>0.64948440369328764</v>
      </c>
      <c r="O327" s="3">
        <v>0.84403178765418885</v>
      </c>
    </row>
    <row r="328" spans="1:15">
      <c r="A328" t="s">
        <v>494</v>
      </c>
      <c r="B328" s="4">
        <v>57.142857142857139</v>
      </c>
      <c r="C328" s="1">
        <v>1</v>
      </c>
      <c r="D328" s="2">
        <v>0</v>
      </c>
      <c r="E328" s="4">
        <v>0</v>
      </c>
      <c r="F328" s="4">
        <v>0</v>
      </c>
      <c r="G328" s="5">
        <v>0</v>
      </c>
      <c r="H328" s="4">
        <v>0.2779220779220779</v>
      </c>
      <c r="I328" s="3">
        <v>0.6216216216216216</v>
      </c>
      <c r="J328" s="3">
        <v>3.7037037037037035E-2</v>
      </c>
      <c r="K328" s="3">
        <v>0</v>
      </c>
      <c r="L328" s="4">
        <v>487.37261852015945</v>
      </c>
      <c r="M328" s="3">
        <v>0.89700130378096476</v>
      </c>
      <c r="N328" s="3">
        <v>0.66249999999999998</v>
      </c>
      <c r="O328" s="3">
        <v>0.90594059405940597</v>
      </c>
    </row>
    <row r="329" spans="1:15">
      <c r="A329" t="s">
        <v>495</v>
      </c>
      <c r="B329" s="4">
        <v>0</v>
      </c>
      <c r="C329" s="1">
        <v>0</v>
      </c>
      <c r="D329" s="2">
        <v>0</v>
      </c>
      <c r="E329" s="4">
        <v>0</v>
      </c>
      <c r="F329" s="4">
        <v>0</v>
      </c>
      <c r="G329" s="5">
        <v>0</v>
      </c>
      <c r="H329" s="4">
        <v>0.28032345013477089</v>
      </c>
      <c r="I329" s="3">
        <v>1</v>
      </c>
      <c r="J329" s="3">
        <v>0.14285714285714285</v>
      </c>
      <c r="K329" s="3">
        <v>0</v>
      </c>
      <c r="L329" s="4">
        <v>257.28987993138941</v>
      </c>
      <c r="M329" s="3">
        <v>2.9792477302204929</v>
      </c>
      <c r="N329" s="3">
        <v>0.72727272727272729</v>
      </c>
      <c r="O329" s="3">
        <v>0.91584158415841588</v>
      </c>
    </row>
    <row r="330" spans="1:15">
      <c r="A330" t="s">
        <v>496</v>
      </c>
      <c r="B330" s="4">
        <v>90.909090909090907</v>
      </c>
      <c r="C330" s="1">
        <v>0</v>
      </c>
      <c r="D330" s="2">
        <v>0</v>
      </c>
      <c r="E330" s="4">
        <v>0</v>
      </c>
      <c r="F330" s="4">
        <v>0</v>
      </c>
      <c r="G330" s="5">
        <v>0</v>
      </c>
      <c r="H330" s="4">
        <v>0.34854771784232363</v>
      </c>
      <c r="I330" s="3">
        <v>1.7692307692307692</v>
      </c>
      <c r="J330" s="3">
        <v>0.1111111111111111</v>
      </c>
      <c r="K330" s="3">
        <v>0</v>
      </c>
      <c r="L330" s="4">
        <v>238.47376788553257</v>
      </c>
      <c r="M330" s="3">
        <v>9.3676814988290398E-3</v>
      </c>
      <c r="N330" s="3">
        <v>0.77419354838709675</v>
      </c>
      <c r="O330" s="3">
        <v>0.96212121212121215</v>
      </c>
    </row>
    <row r="331" spans="1:15">
      <c r="A331" t="s">
        <v>497</v>
      </c>
      <c r="B331" s="4">
        <v>29.702970297029701</v>
      </c>
      <c r="C331" s="1">
        <v>0</v>
      </c>
      <c r="D331" s="2">
        <v>0</v>
      </c>
      <c r="E331" s="4">
        <v>0</v>
      </c>
      <c r="F331" s="4">
        <v>0</v>
      </c>
      <c r="G331" s="5">
        <v>0</v>
      </c>
      <c r="H331" s="4">
        <v>0.30934150076569678</v>
      </c>
      <c r="I331" s="3">
        <v>0.70866141732283461</v>
      </c>
      <c r="J331" s="3">
        <v>7.6923076923076927E-2</v>
      </c>
      <c r="K331" s="3">
        <v>0</v>
      </c>
      <c r="L331" s="4">
        <v>285.88328075709779</v>
      </c>
      <c r="M331" s="3">
        <v>0.62724167378309137</v>
      </c>
      <c r="N331" s="3">
        <v>0.76271186440677963</v>
      </c>
      <c r="O331" s="3">
        <v>0.94394064303380054</v>
      </c>
    </row>
    <row r="332" spans="1:15">
      <c r="A332" t="s">
        <v>498</v>
      </c>
      <c r="B332" s="4">
        <v>0</v>
      </c>
      <c r="C332" s="1">
        <v>0</v>
      </c>
      <c r="D332" s="2">
        <v>1</v>
      </c>
      <c r="E332" s="4">
        <v>0</v>
      </c>
      <c r="F332" s="4">
        <v>0</v>
      </c>
      <c r="G332" s="5">
        <v>0</v>
      </c>
      <c r="H332" s="4">
        <v>0.29145728643216079</v>
      </c>
      <c r="I332" s="3">
        <v>0.72727272727272729</v>
      </c>
      <c r="J332" s="3">
        <v>6.6666666666666666E-2</v>
      </c>
      <c r="K332" s="3">
        <v>0</v>
      </c>
      <c r="L332" s="4">
        <v>1450.1891551071878</v>
      </c>
      <c r="M332" s="3">
        <v>1.0046511627906978</v>
      </c>
      <c r="N332" s="3">
        <v>0.71171171171171166</v>
      </c>
      <c r="O332" s="3">
        <v>0.95192307692307687</v>
      </c>
    </row>
    <row r="333" spans="1:15">
      <c r="A333" t="s">
        <v>499</v>
      </c>
      <c r="B333" s="4">
        <v>47.619047619047613</v>
      </c>
      <c r="C333" s="1">
        <v>0</v>
      </c>
      <c r="D333" s="2">
        <v>0</v>
      </c>
      <c r="E333" s="4">
        <v>0</v>
      </c>
      <c r="F333" s="4">
        <v>0</v>
      </c>
      <c r="G333" s="5">
        <v>0</v>
      </c>
      <c r="H333" s="4">
        <v>0.60451977401129942</v>
      </c>
      <c r="I333" s="3">
        <v>0.81081081081081086</v>
      </c>
      <c r="J333" s="3">
        <v>0</v>
      </c>
      <c r="K333" s="3">
        <v>0</v>
      </c>
      <c r="L333" s="4">
        <v>437.41588156123817</v>
      </c>
      <c r="M333" s="3">
        <v>0</v>
      </c>
      <c r="N333" s="3">
        <v>0.8771929824561403</v>
      </c>
      <c r="O333" s="3">
        <v>0.87058823529411766</v>
      </c>
    </row>
    <row r="334" spans="1:15">
      <c r="A334" t="s">
        <v>500</v>
      </c>
      <c r="B334" s="4">
        <v>0</v>
      </c>
      <c r="C334" s="1">
        <v>0</v>
      </c>
      <c r="D334" s="2">
        <v>1</v>
      </c>
      <c r="E334" s="4">
        <v>0</v>
      </c>
      <c r="F334" s="4">
        <v>0</v>
      </c>
      <c r="G334" s="5">
        <v>0</v>
      </c>
      <c r="H334" s="4">
        <v>0.39147802929427428</v>
      </c>
      <c r="I334" s="3">
        <v>0.76</v>
      </c>
      <c r="J334" s="3">
        <v>0.12</v>
      </c>
      <c r="K334" s="3">
        <v>0</v>
      </c>
      <c r="L334" s="4">
        <v>1202.8869286287088</v>
      </c>
      <c r="M334" s="3">
        <v>1.016332590942836</v>
      </c>
      <c r="N334" s="3">
        <v>0.68161829375549687</v>
      </c>
      <c r="O334" s="3">
        <v>0.89935760171306212</v>
      </c>
    </row>
    <row r="335" spans="1:15">
      <c r="A335" t="s">
        <v>501</v>
      </c>
      <c r="B335" s="4">
        <v>0</v>
      </c>
      <c r="C335" s="1">
        <v>0</v>
      </c>
      <c r="D335" s="2">
        <v>0</v>
      </c>
      <c r="E335" s="4">
        <v>0</v>
      </c>
      <c r="F335" s="4">
        <v>0</v>
      </c>
      <c r="G335" s="5">
        <v>0</v>
      </c>
      <c r="H335" s="4">
        <v>0.31802120141342755</v>
      </c>
      <c r="I335" s="3">
        <v>2.5384615384615383</v>
      </c>
      <c r="J335" s="3">
        <v>8.3333333333333329E-2</v>
      </c>
      <c r="K335" s="3">
        <v>0</v>
      </c>
      <c r="L335" s="4">
        <v>777.60497667185075</v>
      </c>
      <c r="M335" s="3">
        <v>0.33639705882352944</v>
      </c>
      <c r="N335" s="3">
        <v>0.70270270270270274</v>
      </c>
      <c r="O335" s="3">
        <v>0.92063492063492058</v>
      </c>
    </row>
    <row r="336" spans="1:15">
      <c r="A336" t="s">
        <v>502</v>
      </c>
      <c r="B336" s="4">
        <v>0</v>
      </c>
      <c r="C336" s="1">
        <v>0</v>
      </c>
      <c r="D336" s="2">
        <v>0</v>
      </c>
      <c r="E336" s="4">
        <v>0</v>
      </c>
      <c r="F336" s="4">
        <v>0</v>
      </c>
      <c r="G336" s="5">
        <v>0</v>
      </c>
      <c r="H336" s="4">
        <v>0.39497307001795334</v>
      </c>
      <c r="I336" s="3">
        <v>1</v>
      </c>
      <c r="J336" s="3">
        <v>2.7777777777777776E-2</v>
      </c>
      <c r="K336" s="3">
        <v>0</v>
      </c>
      <c r="L336" s="4">
        <v>284.90028490028493</v>
      </c>
      <c r="M336" s="3">
        <v>0.30978260869565216</v>
      </c>
      <c r="N336" s="3">
        <v>0.7466666666666667</v>
      </c>
      <c r="O336" s="3">
        <v>0.84180790960451979</v>
      </c>
    </row>
    <row r="337" spans="1:15">
      <c r="A337" t="s">
        <v>503</v>
      </c>
      <c r="B337" s="4">
        <v>0</v>
      </c>
      <c r="C337" s="1">
        <v>7</v>
      </c>
      <c r="D337" s="2">
        <v>0.66666666666666663</v>
      </c>
      <c r="E337" s="4">
        <v>0</v>
      </c>
      <c r="F337" s="4">
        <v>0</v>
      </c>
      <c r="G337" s="5">
        <v>0</v>
      </c>
      <c r="H337" s="4">
        <v>0.34469977761304671</v>
      </c>
      <c r="I337" s="3">
        <v>0.8537414965986394</v>
      </c>
      <c r="J337" s="3">
        <v>0.13833992094861661</v>
      </c>
      <c r="K337" s="3">
        <v>0</v>
      </c>
      <c r="L337" s="4">
        <v>452.70960010651987</v>
      </c>
      <c r="M337" s="3">
        <v>4.9157018078407472E-2</v>
      </c>
      <c r="N337" s="3">
        <v>0.76794387479762549</v>
      </c>
      <c r="O337" s="3">
        <v>0.6912987843889955</v>
      </c>
    </row>
    <row r="338" spans="1:15">
      <c r="A338" t="s">
        <v>505</v>
      </c>
      <c r="B338" s="4">
        <v>66.666666666666671</v>
      </c>
      <c r="C338" s="1">
        <v>1</v>
      </c>
      <c r="D338" s="2">
        <v>0</v>
      </c>
      <c r="E338" s="4">
        <v>0</v>
      </c>
      <c r="F338" s="4">
        <v>0</v>
      </c>
      <c r="G338" s="5">
        <v>0</v>
      </c>
      <c r="H338" s="4">
        <v>0.87368421052631584</v>
      </c>
      <c r="I338" s="3">
        <v>0.72222222222222221</v>
      </c>
      <c r="J338" s="3">
        <v>4.7619047619047616E-2</v>
      </c>
      <c r="K338" s="3">
        <v>0</v>
      </c>
      <c r="L338" s="4">
        <v>430.10752688172045</v>
      </c>
      <c r="M338" s="3">
        <v>0.89189189189189189</v>
      </c>
      <c r="N338" s="3">
        <v>0.69485903814262018</v>
      </c>
      <c r="O338" s="3">
        <v>1</v>
      </c>
    </row>
    <row r="339" spans="1:15">
      <c r="A339" t="s">
        <v>507</v>
      </c>
      <c r="B339" s="4">
        <v>0</v>
      </c>
      <c r="C339" s="1">
        <v>0</v>
      </c>
      <c r="D339" s="2">
        <v>1</v>
      </c>
      <c r="E339" s="4">
        <v>0</v>
      </c>
      <c r="F339" s="4">
        <v>0</v>
      </c>
      <c r="G339" s="5">
        <v>0</v>
      </c>
      <c r="H339" s="4">
        <v>0.54545454545454541</v>
      </c>
      <c r="I339" s="3">
        <v>1.0588235294117647</v>
      </c>
      <c r="J339" s="3">
        <v>0.125</v>
      </c>
      <c r="K339" s="3">
        <v>0</v>
      </c>
      <c r="L339" s="4">
        <v>107.41138560687432</v>
      </c>
      <c r="M339" s="3">
        <v>0.57355679702048412</v>
      </c>
      <c r="N339" s="3">
        <v>0.66666666666666663</v>
      </c>
      <c r="O339" s="3">
        <v>0.84210526315789469</v>
      </c>
    </row>
    <row r="340" spans="1:15">
      <c r="A340" t="s">
        <v>508</v>
      </c>
      <c r="B340" s="4">
        <v>0</v>
      </c>
      <c r="C340" s="1">
        <v>0</v>
      </c>
      <c r="D340" s="2">
        <v>1</v>
      </c>
      <c r="E340" s="4">
        <v>0</v>
      </c>
      <c r="F340" s="4">
        <v>0</v>
      </c>
      <c r="G340" s="5">
        <v>0</v>
      </c>
      <c r="H340" s="4">
        <v>7.5546719681908542E-2</v>
      </c>
      <c r="I340" s="3">
        <v>1</v>
      </c>
      <c r="J340" s="3">
        <v>2.3809523809523808E-2</v>
      </c>
      <c r="K340" s="3">
        <v>0</v>
      </c>
      <c r="L340" s="4">
        <v>734.90813648293965</v>
      </c>
      <c r="M340" s="3">
        <v>0.54941860465116277</v>
      </c>
      <c r="N340" s="3">
        <v>0.6904564315352697</v>
      </c>
      <c r="O340" s="3">
        <v>0.94059405940594054</v>
      </c>
    </row>
    <row r="341" spans="1:15">
      <c r="A341" t="s">
        <v>509</v>
      </c>
      <c r="B341" s="4">
        <v>20.942408376963353</v>
      </c>
      <c r="C341" s="1">
        <v>2</v>
      </c>
      <c r="D341" s="2">
        <v>1</v>
      </c>
      <c r="E341" s="4">
        <v>0</v>
      </c>
      <c r="F341" s="4">
        <v>0</v>
      </c>
      <c r="G341" s="5">
        <v>0</v>
      </c>
      <c r="H341" s="4">
        <v>0.21348314606741572</v>
      </c>
      <c r="I341" s="3">
        <v>0.40609137055837563</v>
      </c>
      <c r="J341" s="3">
        <v>0.20212765957446807</v>
      </c>
      <c r="K341" s="3">
        <v>0</v>
      </c>
      <c r="L341" s="4">
        <v>339.50093362756746</v>
      </c>
      <c r="M341" s="3">
        <v>0.64702271332105588</v>
      </c>
      <c r="N341" s="3">
        <v>0.63432835820895528</v>
      </c>
      <c r="O341" s="3">
        <v>0.50520616409829233</v>
      </c>
    </row>
    <row r="342" spans="1:15">
      <c r="A342" t="s">
        <v>511</v>
      </c>
      <c r="B342" s="4">
        <v>0</v>
      </c>
      <c r="C342" s="1">
        <v>0</v>
      </c>
      <c r="D342" s="2">
        <v>0</v>
      </c>
      <c r="E342" s="4">
        <v>0</v>
      </c>
      <c r="F342" s="4">
        <v>0</v>
      </c>
      <c r="G342" s="5">
        <v>0</v>
      </c>
      <c r="H342" s="4">
        <v>0.68327402135231319</v>
      </c>
      <c r="I342" s="3">
        <v>0.88888888888888884</v>
      </c>
      <c r="J342" s="3">
        <v>0</v>
      </c>
      <c r="K342" s="3">
        <v>0</v>
      </c>
      <c r="L342" s="4">
        <v>676.98259187620886</v>
      </c>
      <c r="M342" s="3">
        <v>0.61483594864479318</v>
      </c>
      <c r="N342" s="3">
        <v>0.80555555555555558</v>
      </c>
      <c r="O342" s="3">
        <v>0.734375</v>
      </c>
    </row>
    <row r="343" spans="1:15">
      <c r="A343" t="s">
        <v>512</v>
      </c>
      <c r="B343" s="4">
        <v>12.903225806451612</v>
      </c>
      <c r="C343" s="1">
        <v>2</v>
      </c>
      <c r="D343" s="2">
        <v>1</v>
      </c>
      <c r="E343" s="4">
        <v>645.16129032258061</v>
      </c>
      <c r="F343" s="4">
        <v>6.3686154629983447</v>
      </c>
      <c r="G343" s="5">
        <v>0</v>
      </c>
      <c r="H343" s="4">
        <v>0.29203132197144172</v>
      </c>
      <c r="I343" s="3">
        <v>0.84</v>
      </c>
      <c r="J343" s="3">
        <v>0.10563380281690141</v>
      </c>
      <c r="K343" s="3">
        <v>0</v>
      </c>
      <c r="L343" s="4">
        <v>184.68984842695198</v>
      </c>
      <c r="M343" s="3">
        <v>2.2023047375160053E-2</v>
      </c>
      <c r="N343" s="3">
        <v>0.74869530309112808</v>
      </c>
      <c r="O343" s="3">
        <v>0.82240000000000002</v>
      </c>
    </row>
    <row r="344" spans="1:15">
      <c r="A344" t="s">
        <v>514</v>
      </c>
      <c r="B344" s="4">
        <v>0</v>
      </c>
      <c r="C344" s="1">
        <v>0</v>
      </c>
      <c r="D344" s="2">
        <v>0</v>
      </c>
      <c r="E344" s="4">
        <v>0</v>
      </c>
      <c r="F344" s="4">
        <v>38.895371450797356</v>
      </c>
      <c r="G344" s="5">
        <v>0</v>
      </c>
      <c r="H344" s="4">
        <v>0.46233766233766233</v>
      </c>
      <c r="I344" s="3">
        <v>0.82352941176470584</v>
      </c>
      <c r="J344" s="3">
        <v>0.1</v>
      </c>
      <c r="K344" s="3">
        <v>0</v>
      </c>
      <c r="L344" s="4">
        <v>350.05834305717622</v>
      </c>
      <c r="M344" s="3">
        <v>1.1955085865257595</v>
      </c>
      <c r="N344" s="3">
        <v>0.67567567567567566</v>
      </c>
      <c r="O344" s="3">
        <v>0.83495145631067957</v>
      </c>
    </row>
    <row r="345" spans="1:15">
      <c r="A345" t="s">
        <v>515</v>
      </c>
      <c r="B345" s="4">
        <v>8.2644628099173563</v>
      </c>
      <c r="C345" s="1">
        <v>53</v>
      </c>
      <c r="D345" s="2">
        <v>0.91275167785234901</v>
      </c>
      <c r="E345" s="4">
        <v>43.497172683775553</v>
      </c>
      <c r="F345" s="4">
        <v>18.789840333331767</v>
      </c>
      <c r="G345" s="5">
        <v>0</v>
      </c>
      <c r="H345" s="4">
        <v>8.7654468152739695E-2</v>
      </c>
      <c r="I345" s="3">
        <v>0.72655273030429346</v>
      </c>
      <c r="J345" s="3">
        <v>8.5700529610014439E-2</v>
      </c>
      <c r="K345" s="3">
        <v>0</v>
      </c>
      <c r="L345" s="4">
        <v>302.51642936664143</v>
      </c>
      <c r="M345" s="3">
        <v>5.7558757383288438E-2</v>
      </c>
      <c r="N345" s="3">
        <v>0.7394752898108603</v>
      </c>
      <c r="O345" s="3">
        <v>0.72415249125346848</v>
      </c>
    </row>
    <row r="346" spans="1:15">
      <c r="A346" t="s">
        <v>517</v>
      </c>
      <c r="B346" s="4">
        <v>25.495750708215297</v>
      </c>
      <c r="C346" s="1">
        <v>2</v>
      </c>
      <c r="D346" s="2">
        <v>0.7142857142857143</v>
      </c>
      <c r="E346" s="4">
        <v>283.28611898016999</v>
      </c>
      <c r="F346" s="4">
        <v>2.6139007240505006</v>
      </c>
      <c r="G346" s="5">
        <v>0</v>
      </c>
      <c r="H346" s="4">
        <v>1.4624505928853756E-2</v>
      </c>
      <c r="I346" s="3">
        <v>0.90026246719160108</v>
      </c>
      <c r="J346" s="3">
        <v>0.1</v>
      </c>
      <c r="K346" s="3">
        <v>0</v>
      </c>
      <c r="L346" s="4">
        <v>345.03489557466611</v>
      </c>
      <c r="M346" s="3">
        <v>2.1564634000239606E-2</v>
      </c>
      <c r="N346" s="3">
        <v>0.74790419161676647</v>
      </c>
      <c r="O346" s="3">
        <v>0.83312947754674127</v>
      </c>
    </row>
    <row r="347" spans="1:15">
      <c r="A347" t="s">
        <v>519</v>
      </c>
      <c r="B347" s="4">
        <v>0</v>
      </c>
      <c r="C347" s="1">
        <v>0</v>
      </c>
      <c r="D347" s="2">
        <v>0</v>
      </c>
      <c r="E347" s="4">
        <v>0</v>
      </c>
      <c r="F347" s="4">
        <v>0</v>
      </c>
      <c r="G347" s="5">
        <v>0</v>
      </c>
      <c r="H347" s="4">
        <v>0.3188908145580589</v>
      </c>
      <c r="I347" s="3">
        <v>1.25</v>
      </c>
      <c r="J347" s="3">
        <v>0.13043478260869565</v>
      </c>
      <c r="K347" s="3">
        <v>0</v>
      </c>
      <c r="L347" s="4">
        <v>191.57088122605364</v>
      </c>
      <c r="M347" s="3">
        <v>0.10855263157894737</v>
      </c>
      <c r="N347" s="3">
        <v>0.82159624413145538</v>
      </c>
      <c r="O347" s="3">
        <v>0.84451219512195119</v>
      </c>
    </row>
    <row r="348" spans="1:15">
      <c r="A348" t="s">
        <v>521</v>
      </c>
      <c r="B348" s="4">
        <v>21.739130434782609</v>
      </c>
      <c r="C348" s="1">
        <v>0</v>
      </c>
      <c r="D348" s="2">
        <v>0.66666666666666663</v>
      </c>
      <c r="E348" s="4">
        <v>0</v>
      </c>
      <c r="F348" s="4">
        <v>0</v>
      </c>
      <c r="G348" s="5">
        <v>0</v>
      </c>
      <c r="H348" s="4">
        <v>0.38095238095238093</v>
      </c>
      <c r="I348" s="3">
        <v>0.9107142857142857</v>
      </c>
      <c r="J348" s="3">
        <v>0.09</v>
      </c>
      <c r="K348" s="3">
        <v>0</v>
      </c>
      <c r="L348" s="4">
        <v>527.86431291104191</v>
      </c>
      <c r="M348" s="3">
        <v>0.1953978159126365</v>
      </c>
      <c r="N348" s="3">
        <v>0.72161835748792269</v>
      </c>
      <c r="O348" s="3">
        <v>0.80995475113122173</v>
      </c>
    </row>
    <row r="349" spans="1:15">
      <c r="A349" t="s">
        <v>522</v>
      </c>
      <c r="B349" s="4">
        <v>0</v>
      </c>
      <c r="C349" s="1">
        <v>0</v>
      </c>
      <c r="D349" s="2">
        <v>1</v>
      </c>
      <c r="E349" s="4">
        <v>0</v>
      </c>
      <c r="F349" s="4">
        <v>0</v>
      </c>
      <c r="G349" s="5">
        <v>0</v>
      </c>
      <c r="H349" s="4">
        <v>0.44009779951100242</v>
      </c>
      <c r="I349" s="3">
        <v>0.90990990990990994</v>
      </c>
      <c r="J349" s="3">
        <v>8.5106382978723402E-2</v>
      </c>
      <c r="K349" s="3">
        <v>0</v>
      </c>
      <c r="L349" s="4">
        <v>408.99795501022498</v>
      </c>
      <c r="M349" s="3">
        <v>1.3693009118541033</v>
      </c>
      <c r="N349" s="3">
        <v>0.66271551724137934</v>
      </c>
      <c r="O349" s="3">
        <v>0.81850533807829184</v>
      </c>
    </row>
    <row r="350" spans="1:15">
      <c r="A350" t="s">
        <v>523</v>
      </c>
      <c r="B350" s="4">
        <v>0</v>
      </c>
      <c r="C350" s="1">
        <v>0</v>
      </c>
      <c r="D350" s="2">
        <v>0</v>
      </c>
      <c r="E350" s="4">
        <v>0</v>
      </c>
      <c r="F350" s="4">
        <v>0</v>
      </c>
      <c r="G350" s="5">
        <v>0</v>
      </c>
      <c r="H350" s="4">
        <v>0.83333333333333337</v>
      </c>
      <c r="I350" s="3">
        <v>0.84615384615384615</v>
      </c>
      <c r="J350" s="3">
        <v>5.2631578947368418E-2</v>
      </c>
      <c r="K350" s="3">
        <v>0</v>
      </c>
      <c r="L350" s="4">
        <v>264.31718061674007</v>
      </c>
      <c r="M350" s="3">
        <v>0.41318327974276525</v>
      </c>
      <c r="N350" s="3">
        <v>0.8613445378151261</v>
      </c>
      <c r="O350" s="3">
        <v>0.83743842364532017</v>
      </c>
    </row>
    <row r="351" spans="1:15">
      <c r="A351" t="s">
        <v>524</v>
      </c>
      <c r="B351" s="4">
        <v>12.448132780082986</v>
      </c>
      <c r="C351" s="1">
        <v>1</v>
      </c>
      <c r="D351" s="2">
        <v>1</v>
      </c>
      <c r="E351" s="4">
        <v>0</v>
      </c>
      <c r="F351" s="4">
        <v>4.6315594460654905</v>
      </c>
      <c r="G351" s="5">
        <v>0</v>
      </c>
      <c r="H351" s="4">
        <v>0.43811011323701676</v>
      </c>
      <c r="I351" s="3">
        <v>0.79704797047970477</v>
      </c>
      <c r="J351" s="3">
        <v>0.1169811320754717</v>
      </c>
      <c r="K351" s="3">
        <v>0</v>
      </c>
      <c r="L351" s="4">
        <v>203.78861562688155</v>
      </c>
      <c r="M351" s="3">
        <v>2.3267838676318511E-2</v>
      </c>
      <c r="N351" s="3">
        <v>0.73571920165175497</v>
      </c>
      <c r="O351" s="3">
        <v>0.81449525452976701</v>
      </c>
    </row>
    <row r="352" spans="1:15">
      <c r="A352" t="s">
        <v>526</v>
      </c>
      <c r="B352" s="4">
        <v>16.806722689075631</v>
      </c>
      <c r="C352" s="1">
        <v>0</v>
      </c>
      <c r="D352" s="2">
        <v>1</v>
      </c>
      <c r="E352" s="4">
        <v>0</v>
      </c>
      <c r="F352" s="4">
        <v>0</v>
      </c>
      <c r="G352" s="5">
        <v>0</v>
      </c>
      <c r="H352" s="4">
        <v>0.63482280431432969</v>
      </c>
      <c r="I352" s="3">
        <v>0.86138613861386137</v>
      </c>
      <c r="J352" s="3">
        <v>0.12871287128712872</v>
      </c>
      <c r="K352" s="3">
        <v>0</v>
      </c>
      <c r="L352" s="4">
        <v>996.89645443430834</v>
      </c>
      <c r="M352" s="3">
        <v>4.5028979045920639E-2</v>
      </c>
      <c r="N352" s="3">
        <v>0.70370370370370372</v>
      </c>
      <c r="O352" s="3">
        <v>0.77891791044776115</v>
      </c>
    </row>
    <row r="353" spans="1:15">
      <c r="A353" t="s">
        <v>528</v>
      </c>
      <c r="B353" s="4">
        <v>33.333333333333336</v>
      </c>
      <c r="C353" s="1">
        <v>1</v>
      </c>
      <c r="D353" s="2">
        <v>0</v>
      </c>
      <c r="E353" s="4">
        <v>0</v>
      </c>
      <c r="F353" s="4">
        <v>19.868865487780649</v>
      </c>
      <c r="G353" s="5">
        <v>0</v>
      </c>
      <c r="H353" s="4">
        <v>0.61949265687583444</v>
      </c>
      <c r="I353" s="3">
        <v>0.6875</v>
      </c>
      <c r="J353" s="3">
        <v>3.3333333333333333E-2</v>
      </c>
      <c r="K353" s="3">
        <v>0</v>
      </c>
      <c r="L353" s="4">
        <v>397.377309755613</v>
      </c>
      <c r="M353" s="3">
        <v>0.15984405458089668</v>
      </c>
      <c r="N353" s="3">
        <v>0.6613691931540342</v>
      </c>
      <c r="O353" s="3">
        <v>0.90123456790123457</v>
      </c>
    </row>
    <row r="354" spans="1:15">
      <c r="A354" t="s">
        <v>529</v>
      </c>
      <c r="B354" s="4">
        <v>16.949152542372882</v>
      </c>
      <c r="C354" s="1">
        <v>1</v>
      </c>
      <c r="D354" s="2">
        <v>0</v>
      </c>
      <c r="E354" s="4">
        <v>0</v>
      </c>
      <c r="F354" s="4">
        <v>0</v>
      </c>
      <c r="G354" s="5">
        <v>0</v>
      </c>
      <c r="H354" s="4">
        <v>0.67845993756503642</v>
      </c>
      <c r="I354" s="3">
        <v>1</v>
      </c>
      <c r="J354" s="3">
        <v>0.1044776119402985</v>
      </c>
      <c r="K354" s="3">
        <v>0</v>
      </c>
      <c r="L354" s="4">
        <v>281.48148148148147</v>
      </c>
      <c r="M354" s="3">
        <v>0.23651452282157676</v>
      </c>
      <c r="N354" s="3">
        <v>0.75</v>
      </c>
      <c r="O354" s="3">
        <v>0.71530249110320288</v>
      </c>
    </row>
    <row r="355" spans="1:15">
      <c r="A355" t="s">
        <v>530</v>
      </c>
      <c r="B355" s="4">
        <v>21.929824561403507</v>
      </c>
      <c r="C355" s="1">
        <v>15</v>
      </c>
      <c r="D355" s="2">
        <v>1</v>
      </c>
      <c r="E355" s="4">
        <v>0</v>
      </c>
      <c r="F355" s="4">
        <v>5.1007396072430504</v>
      </c>
      <c r="G355" s="5">
        <v>0</v>
      </c>
      <c r="H355" s="4">
        <v>0.2073605065294816</v>
      </c>
      <c r="I355" s="3">
        <v>0.83953488372093021</v>
      </c>
      <c r="J355" s="3">
        <v>0.13012048192771083</v>
      </c>
      <c r="K355" s="3">
        <v>0</v>
      </c>
      <c r="L355" s="4">
        <v>331.54807447079827</v>
      </c>
      <c r="M355" s="3">
        <v>4.6392948271862676E-4</v>
      </c>
      <c r="N355" s="3">
        <v>0.75767112509834778</v>
      </c>
      <c r="O355" s="3">
        <v>0.75830258302583031</v>
      </c>
    </row>
    <row r="356" spans="1:15">
      <c r="A356" t="s">
        <v>532</v>
      </c>
      <c r="B356" s="4">
        <v>37.037037037037038</v>
      </c>
      <c r="C356" s="1">
        <v>0</v>
      </c>
      <c r="D356" s="2">
        <v>0</v>
      </c>
      <c r="E356" s="4">
        <v>0</v>
      </c>
      <c r="F356" s="4">
        <v>0</v>
      </c>
      <c r="G356" s="5">
        <v>0</v>
      </c>
      <c r="H356" s="4">
        <v>0.26011560693641617</v>
      </c>
      <c r="I356" s="3">
        <v>0.92592592592592593</v>
      </c>
      <c r="J356" s="3">
        <v>0</v>
      </c>
      <c r="K356" s="3">
        <v>0</v>
      </c>
      <c r="L356" s="4">
        <v>192.23375624759709</v>
      </c>
      <c r="M356" s="3">
        <v>0.6326860841423948</v>
      </c>
      <c r="N356" s="3">
        <v>0.68584070796460173</v>
      </c>
      <c r="O356" s="3">
        <v>0.94736842105263153</v>
      </c>
    </row>
    <row r="357" spans="1:15">
      <c r="A357" t="s">
        <v>533</v>
      </c>
      <c r="B357" s="4">
        <v>0</v>
      </c>
      <c r="C357" s="1">
        <v>1</v>
      </c>
      <c r="D357" s="2">
        <v>0</v>
      </c>
      <c r="E357" s="4">
        <v>0</v>
      </c>
      <c r="F357" s="4">
        <v>38.52080123266564</v>
      </c>
      <c r="G357" s="5">
        <v>0</v>
      </c>
      <c r="H357" s="4">
        <v>0.34382566585956414</v>
      </c>
      <c r="I357" s="3">
        <v>0.88888888888888884</v>
      </c>
      <c r="J357" s="3">
        <v>0</v>
      </c>
      <c r="K357" s="3">
        <v>0</v>
      </c>
      <c r="L357" s="4">
        <v>192.60400616332819</v>
      </c>
      <c r="M357" s="3">
        <v>0.27900552486187846</v>
      </c>
      <c r="N357" s="3">
        <v>0.67010309278350511</v>
      </c>
      <c r="O357" s="3">
        <v>0.97619047619047616</v>
      </c>
    </row>
    <row r="358" spans="1:15">
      <c r="A358" t="s">
        <v>534</v>
      </c>
      <c r="B358" s="4">
        <v>9.9009900990099009</v>
      </c>
      <c r="C358" s="1">
        <v>0</v>
      </c>
      <c r="D358" s="2">
        <v>1</v>
      </c>
      <c r="E358" s="4">
        <v>990.09900990099015</v>
      </c>
      <c r="F358" s="4">
        <v>0</v>
      </c>
      <c r="G358" s="5">
        <v>0</v>
      </c>
      <c r="H358" s="4">
        <v>0.19290780141843972</v>
      </c>
      <c r="I358" s="3">
        <v>0.80769230769230771</v>
      </c>
      <c r="J358" s="3">
        <v>0.10619469026548672</v>
      </c>
      <c r="K358" s="3">
        <v>0</v>
      </c>
      <c r="L358" s="4">
        <v>535.48593350383635</v>
      </c>
      <c r="M358" s="3">
        <v>0.13915547024952016</v>
      </c>
      <c r="N358" s="3">
        <v>0.72828507795100228</v>
      </c>
      <c r="O358" s="3">
        <v>0.88007554296506141</v>
      </c>
    </row>
    <row r="359" spans="1:15">
      <c r="A359" t="s">
        <v>536</v>
      </c>
      <c r="B359" s="4">
        <v>0</v>
      </c>
      <c r="C359" s="1">
        <v>0</v>
      </c>
      <c r="D359" s="2">
        <v>0</v>
      </c>
      <c r="E359" s="4">
        <v>0</v>
      </c>
      <c r="F359" s="4">
        <v>0</v>
      </c>
      <c r="G359" s="5">
        <v>0</v>
      </c>
      <c r="H359" s="4">
        <v>0.35665914221218964</v>
      </c>
      <c r="I359" s="3">
        <v>1</v>
      </c>
      <c r="J359" s="3">
        <v>0</v>
      </c>
      <c r="K359" s="3">
        <v>0</v>
      </c>
      <c r="L359" s="4">
        <v>109.72933430870519</v>
      </c>
      <c r="M359" s="3">
        <v>0.6164021164021164</v>
      </c>
      <c r="N359" s="3">
        <v>0.67400881057268724</v>
      </c>
      <c r="O359" s="3">
        <v>0.72839506172839508</v>
      </c>
    </row>
    <row r="360" spans="1:15">
      <c r="A360" t="s">
        <v>537</v>
      </c>
      <c r="B360" s="4">
        <v>0</v>
      </c>
      <c r="C360" s="1">
        <v>1</v>
      </c>
      <c r="D360" s="2">
        <v>0</v>
      </c>
      <c r="E360" s="4">
        <v>0</v>
      </c>
      <c r="F360" s="4">
        <v>0</v>
      </c>
      <c r="G360" s="5">
        <v>0</v>
      </c>
      <c r="H360" s="4">
        <v>0.42219804134929273</v>
      </c>
      <c r="I360" s="3">
        <v>1.1466666666666667</v>
      </c>
      <c r="J360" s="3">
        <v>2.5974025974025976E-2</v>
      </c>
      <c r="K360" s="3">
        <v>0</v>
      </c>
      <c r="L360" s="4">
        <v>225.70532915360502</v>
      </c>
      <c r="M360" s="3">
        <v>1.7267869071476285</v>
      </c>
      <c r="N360" s="3">
        <v>0.68492224475997299</v>
      </c>
      <c r="O360" s="3">
        <v>0.89130434782608692</v>
      </c>
    </row>
    <row r="361" spans="1:15">
      <c r="A361" t="s">
        <v>539</v>
      </c>
      <c r="B361" s="4">
        <v>5.6497175141242941</v>
      </c>
      <c r="C361" s="1">
        <v>0</v>
      </c>
      <c r="D361" s="2">
        <v>1</v>
      </c>
      <c r="E361" s="4">
        <v>0</v>
      </c>
      <c r="F361" s="4">
        <v>0</v>
      </c>
      <c r="G361" s="5">
        <v>0</v>
      </c>
      <c r="H361" s="4">
        <v>0.45938864628820963</v>
      </c>
      <c r="I361" s="3">
        <v>0.88414634146341464</v>
      </c>
      <c r="J361" s="3">
        <v>0.11046511627906977</v>
      </c>
      <c r="K361" s="3">
        <v>0</v>
      </c>
      <c r="L361" s="4">
        <v>415.08973263337811</v>
      </c>
      <c r="M361" s="3">
        <v>0.23711089494163423</v>
      </c>
      <c r="N361" s="3">
        <v>0.7298747763864043</v>
      </c>
      <c r="O361" s="3">
        <v>0.81877022653721687</v>
      </c>
    </row>
    <row r="362" spans="1:15">
      <c r="A362" t="s">
        <v>541</v>
      </c>
      <c r="B362" s="4">
        <v>0</v>
      </c>
      <c r="C362" s="1">
        <v>0</v>
      </c>
      <c r="D362" s="2">
        <v>0</v>
      </c>
      <c r="E362" s="4">
        <v>1298.7012987012988</v>
      </c>
      <c r="F362" s="4">
        <v>0</v>
      </c>
      <c r="G362" s="5">
        <v>0</v>
      </c>
      <c r="H362" s="4">
        <v>0.2262210796915167</v>
      </c>
      <c r="I362" s="3">
        <v>1</v>
      </c>
      <c r="J362" s="3">
        <v>9.0909090909090912E-2</v>
      </c>
      <c r="K362" s="3">
        <v>0</v>
      </c>
      <c r="L362" s="4">
        <v>729.55330858825027</v>
      </c>
      <c r="M362" s="3">
        <v>0.62948430493273544</v>
      </c>
      <c r="N362" s="3">
        <v>0.83040935672514615</v>
      </c>
      <c r="O362" s="3">
        <v>0.87848101265822787</v>
      </c>
    </row>
    <row r="363" spans="1:15">
      <c r="A363" t="s">
        <v>542</v>
      </c>
      <c r="B363" s="4">
        <v>0</v>
      </c>
      <c r="C363" s="1">
        <v>0</v>
      </c>
      <c r="D363" s="2">
        <v>0</v>
      </c>
      <c r="E363" s="4">
        <v>0</v>
      </c>
      <c r="F363" s="4">
        <v>0</v>
      </c>
      <c r="G363" s="5">
        <v>0</v>
      </c>
      <c r="H363" s="4">
        <v>0.88524590163934425</v>
      </c>
      <c r="I363" s="3">
        <v>1</v>
      </c>
      <c r="J363" s="3">
        <v>0.10714285714285714</v>
      </c>
      <c r="K363" s="3">
        <v>0</v>
      </c>
      <c r="L363" s="4">
        <v>184.04907975460122</v>
      </c>
      <c r="M363" s="3">
        <v>0</v>
      </c>
      <c r="N363" s="3">
        <v>0.84285714285714286</v>
      </c>
      <c r="O363" s="3">
        <v>0.90123456790123457</v>
      </c>
    </row>
    <row r="364" spans="1:15">
      <c r="A364" t="s">
        <v>543</v>
      </c>
      <c r="B364" s="4">
        <v>0</v>
      </c>
      <c r="C364" s="1">
        <v>0</v>
      </c>
      <c r="D364" s="2">
        <v>1</v>
      </c>
      <c r="E364" s="4">
        <v>0</v>
      </c>
      <c r="F364" s="4">
        <v>14.803849000740191</v>
      </c>
      <c r="G364" s="5">
        <v>0</v>
      </c>
      <c r="H364" s="4">
        <v>0.41581632653061223</v>
      </c>
      <c r="I364" s="3">
        <v>0.87012987012987009</v>
      </c>
      <c r="J364" s="3">
        <v>0</v>
      </c>
      <c r="K364" s="3">
        <v>0</v>
      </c>
      <c r="L364" s="4">
        <v>177.64618800888229</v>
      </c>
      <c r="M364" s="3">
        <v>2.5405589638718471</v>
      </c>
      <c r="N364" s="3">
        <v>0.69606512890094985</v>
      </c>
      <c r="O364" s="3">
        <v>0.91208791208791207</v>
      </c>
    </row>
    <row r="365" spans="1:15">
      <c r="A365" t="s">
        <v>544</v>
      </c>
      <c r="B365" s="4">
        <v>13.004791238877482</v>
      </c>
      <c r="C365" s="1">
        <v>8</v>
      </c>
      <c r="D365" s="2">
        <v>1</v>
      </c>
      <c r="E365" s="4">
        <v>0</v>
      </c>
      <c r="F365" s="4">
        <v>8.3162597999561498</v>
      </c>
      <c r="G365" s="5">
        <v>0</v>
      </c>
      <c r="H365" s="4">
        <v>0.31277715366877551</v>
      </c>
      <c r="I365" s="3">
        <v>0.64777327935222673</v>
      </c>
      <c r="J365" s="3">
        <v>5.9065934065934064E-2</v>
      </c>
      <c r="K365" s="3">
        <v>0</v>
      </c>
      <c r="L365" s="4">
        <v>273.68054978037515</v>
      </c>
      <c r="M365" s="3">
        <v>3.5994480583481175E-2</v>
      </c>
      <c r="N365" s="3">
        <v>0.71681828784697921</v>
      </c>
      <c r="O365" s="3">
        <v>0.84086755208967956</v>
      </c>
    </row>
    <row r="366" spans="1:15">
      <c r="A366" t="s">
        <v>546</v>
      </c>
      <c r="B366" s="4">
        <v>0</v>
      </c>
      <c r="C366" s="1">
        <v>0</v>
      </c>
      <c r="D366" s="2">
        <v>1</v>
      </c>
      <c r="E366" s="4">
        <v>0</v>
      </c>
      <c r="F366" s="4">
        <v>38.565368299267256</v>
      </c>
      <c r="G366" s="5">
        <v>0</v>
      </c>
      <c r="H366" s="4">
        <v>0.21404682274247491</v>
      </c>
      <c r="I366" s="3">
        <v>0.43243243243243246</v>
      </c>
      <c r="J366" s="3">
        <v>0.1111111111111111</v>
      </c>
      <c r="K366" s="3">
        <v>0</v>
      </c>
      <c r="L366" s="4">
        <v>231.39220979560355</v>
      </c>
      <c r="M366" s="3">
        <v>0</v>
      </c>
      <c r="N366" s="3">
        <v>0.81521739130434778</v>
      </c>
      <c r="O366" s="3">
        <v>0.76630434782608692</v>
      </c>
    </row>
    <row r="367" spans="1:15">
      <c r="A367" t="s">
        <v>547</v>
      </c>
      <c r="B367" s="4">
        <v>10.703859876743431</v>
      </c>
      <c r="C367" s="1">
        <v>61</v>
      </c>
      <c r="D367" s="2">
        <v>0.92198581560283688</v>
      </c>
      <c r="E367" s="4">
        <v>32.435939020434638</v>
      </c>
      <c r="F367" s="4">
        <v>10.169764938157309</v>
      </c>
      <c r="G367" s="5">
        <v>0</v>
      </c>
      <c r="H367" s="4">
        <v>0.18548161414898975</v>
      </c>
      <c r="I367" s="3">
        <v>0.84252208346024982</v>
      </c>
      <c r="J367" s="3">
        <v>7.8182425659873031E-2</v>
      </c>
      <c r="K367" s="3">
        <v>0</v>
      </c>
      <c r="L367" s="4">
        <v>259.85502824739882</v>
      </c>
      <c r="M367" s="3">
        <v>7.944102406701934E-3</v>
      </c>
      <c r="N367" s="3">
        <v>0.7765802857834827</v>
      </c>
      <c r="O367" s="3">
        <v>0.64924832020109247</v>
      </c>
    </row>
    <row r="368" spans="1:15">
      <c r="A368" t="s">
        <v>549</v>
      </c>
      <c r="B368" s="4">
        <v>0</v>
      </c>
      <c r="C368" s="1">
        <v>0</v>
      </c>
      <c r="D368" s="2">
        <v>1</v>
      </c>
      <c r="E368" s="4">
        <v>0</v>
      </c>
      <c r="F368" s="4">
        <v>0</v>
      </c>
      <c r="G368" s="5">
        <v>0</v>
      </c>
      <c r="H368" s="4">
        <v>0.47943595769682729</v>
      </c>
      <c r="I368" s="3">
        <v>0.41666666666666669</v>
      </c>
      <c r="J368" s="3">
        <v>4.0816326530612242E-2</v>
      </c>
      <c r="K368" s="3">
        <v>0</v>
      </c>
      <c r="L368" s="4">
        <v>172.35976183014728</v>
      </c>
      <c r="M368" s="3">
        <v>0</v>
      </c>
      <c r="N368" s="3">
        <v>0.875</v>
      </c>
      <c r="O368" s="3">
        <v>1</v>
      </c>
    </row>
    <row r="369" spans="1:15">
      <c r="A369" t="s">
        <v>551</v>
      </c>
      <c r="B369" s="4">
        <v>5.0556117290192111</v>
      </c>
      <c r="C369" s="1">
        <v>12</v>
      </c>
      <c r="D369" s="2">
        <v>0.875</v>
      </c>
      <c r="E369" s="4">
        <v>303.33670374115269</v>
      </c>
      <c r="F369" s="4">
        <v>9.4745675536666578</v>
      </c>
      <c r="G369" s="5">
        <v>0</v>
      </c>
      <c r="H369" s="4">
        <v>0.3495291095890411</v>
      </c>
      <c r="I369" s="3">
        <v>0.97472194135490398</v>
      </c>
      <c r="J369" s="3">
        <v>5.9003051881993895E-2</v>
      </c>
      <c r="K369" s="3">
        <v>0</v>
      </c>
      <c r="L369" s="4">
        <v>355.97303808776155</v>
      </c>
      <c r="M369" s="3">
        <v>8.3846925612727538E-2</v>
      </c>
      <c r="N369" s="3">
        <v>0.72401070679302615</v>
      </c>
      <c r="O369" s="3">
        <v>0.75212423088192204</v>
      </c>
    </row>
    <row r="370" spans="1:15">
      <c r="A370" t="s">
        <v>552</v>
      </c>
      <c r="B370" s="4">
        <v>0</v>
      </c>
      <c r="C370" s="1">
        <v>0</v>
      </c>
      <c r="D370" s="2">
        <v>0</v>
      </c>
      <c r="E370" s="4">
        <v>0</v>
      </c>
      <c r="F370" s="4">
        <v>0</v>
      </c>
      <c r="G370" s="5">
        <v>0</v>
      </c>
      <c r="H370" s="4">
        <v>0.66141732283464572</v>
      </c>
      <c r="I370" s="3">
        <v>1.2222222222222223</v>
      </c>
      <c r="J370" s="3">
        <v>0.125</v>
      </c>
      <c r="K370" s="3">
        <v>0</v>
      </c>
      <c r="L370" s="4">
        <v>174.21602787456445</v>
      </c>
      <c r="M370" s="3">
        <v>0.11505922165820642</v>
      </c>
      <c r="N370" s="3">
        <v>0.72580645161290325</v>
      </c>
      <c r="O370" s="3">
        <v>0.90322580645161288</v>
      </c>
    </row>
    <row r="371" spans="1:15">
      <c r="A371" t="s">
        <v>553</v>
      </c>
      <c r="B371" s="4">
        <v>15.290519877675841</v>
      </c>
      <c r="C371" s="1">
        <v>1</v>
      </c>
      <c r="D371" s="2">
        <v>1</v>
      </c>
      <c r="E371" s="4">
        <v>0</v>
      </c>
      <c r="F371" s="4">
        <v>6.8264045327326102</v>
      </c>
      <c r="G371" s="5">
        <v>0</v>
      </c>
      <c r="H371" s="4">
        <v>0.11638508983641727</v>
      </c>
      <c r="I371" s="3">
        <v>0.67796610169491522</v>
      </c>
      <c r="J371" s="3">
        <v>0.1</v>
      </c>
      <c r="K371" s="3">
        <v>0</v>
      </c>
      <c r="L371" s="4">
        <v>279.88258584203697</v>
      </c>
      <c r="M371" s="3">
        <v>0</v>
      </c>
      <c r="N371" s="3">
        <v>0.73277941570624494</v>
      </c>
      <c r="O371" s="3">
        <v>0.72877906976744189</v>
      </c>
    </row>
    <row r="372" spans="1:15">
      <c r="A372" t="s">
        <v>554</v>
      </c>
      <c r="B372" s="4">
        <v>17.857142857142858</v>
      </c>
      <c r="C372" s="1">
        <v>0</v>
      </c>
      <c r="D372" s="2">
        <v>0</v>
      </c>
      <c r="E372" s="4">
        <v>0</v>
      </c>
      <c r="F372" s="4">
        <v>12.442453651860149</v>
      </c>
      <c r="G372" s="5">
        <v>0</v>
      </c>
      <c r="H372" s="4">
        <v>0.16958525345622119</v>
      </c>
      <c r="I372" s="3">
        <v>1.0384615384615385</v>
      </c>
      <c r="J372" s="3">
        <v>0.13043478260869565</v>
      </c>
      <c r="K372" s="3">
        <v>0</v>
      </c>
      <c r="L372" s="4">
        <v>124.42453651860146</v>
      </c>
      <c r="M372" s="3">
        <v>7.3059360730593605E-3</v>
      </c>
      <c r="N372" s="3">
        <v>0.72908366533864544</v>
      </c>
      <c r="O372" s="3">
        <v>0.81956696070569368</v>
      </c>
    </row>
    <row r="373" spans="1:15">
      <c r="A373" t="s">
        <v>556</v>
      </c>
      <c r="B373" s="4">
        <v>12.170385395537526</v>
      </c>
      <c r="C373" s="1">
        <v>7</v>
      </c>
      <c r="D373" s="2">
        <v>0.91176470588235292</v>
      </c>
      <c r="E373" s="4">
        <v>101.41987829614604</v>
      </c>
      <c r="F373" s="4">
        <v>5.2877179531243801</v>
      </c>
      <c r="G373" s="5">
        <v>0</v>
      </c>
      <c r="H373" s="4">
        <v>0.22470150714425524</v>
      </c>
      <c r="I373" s="3">
        <v>0.84512428298279163</v>
      </c>
      <c r="J373" s="3">
        <v>9.182530795072788E-2</v>
      </c>
      <c r="K373" s="3">
        <v>0</v>
      </c>
      <c r="L373" s="4">
        <v>448.13409652729121</v>
      </c>
      <c r="M373" s="3">
        <v>1.7190140434706604E-2</v>
      </c>
      <c r="N373" s="3">
        <v>0.73966812773951163</v>
      </c>
      <c r="O373" s="3">
        <v>0.74044624746450305</v>
      </c>
    </row>
    <row r="374" spans="1:15">
      <c r="A374" t="s">
        <v>558</v>
      </c>
      <c r="B374" s="4">
        <v>8.2815734989648035</v>
      </c>
      <c r="C374" s="1">
        <v>2</v>
      </c>
      <c r="D374" s="2">
        <v>1</v>
      </c>
      <c r="E374" s="4">
        <v>0</v>
      </c>
      <c r="F374" s="4">
        <v>4.056959714390036</v>
      </c>
      <c r="G374" s="5">
        <v>0</v>
      </c>
      <c r="H374" s="4">
        <v>0.26835741669124152</v>
      </c>
      <c r="I374" s="3">
        <v>0.2774566473988439</v>
      </c>
      <c r="J374" s="3">
        <v>6.981132075471698E-2</v>
      </c>
      <c r="K374" s="3">
        <v>0</v>
      </c>
      <c r="L374" s="4">
        <v>320.49981743681286</v>
      </c>
      <c r="M374" s="3">
        <v>7.4978204010462072E-3</v>
      </c>
      <c r="N374" s="3">
        <v>0.7597736625514403</v>
      </c>
      <c r="O374" s="3">
        <v>0.858314479638009</v>
      </c>
    </row>
    <row r="375" spans="1:15">
      <c r="A375" t="s">
        <v>560</v>
      </c>
      <c r="B375" s="4">
        <v>7.2314049586776861</v>
      </c>
      <c r="C375" s="1">
        <v>10</v>
      </c>
      <c r="D375" s="2">
        <v>0.81481481481481477</v>
      </c>
      <c r="E375" s="4">
        <v>206.61157024793388</v>
      </c>
      <c r="F375" s="4">
        <v>14.185494686887445</v>
      </c>
      <c r="G375" s="5">
        <v>0</v>
      </c>
      <c r="H375" s="4">
        <v>0.23389454582115132</v>
      </c>
      <c r="I375" s="3">
        <v>0.830078125</v>
      </c>
      <c r="J375" s="3">
        <v>9.3048128342245989E-2</v>
      </c>
      <c r="K375" s="3">
        <v>0</v>
      </c>
      <c r="L375" s="4">
        <v>468.12132466728565</v>
      </c>
      <c r="M375" s="3">
        <v>1.5987158908507222E-2</v>
      </c>
      <c r="N375" s="3">
        <v>0.71705844295880961</v>
      </c>
      <c r="O375" s="3">
        <v>0.68207475209763535</v>
      </c>
    </row>
    <row r="376" spans="1:15">
      <c r="A376" t="s">
        <v>562</v>
      </c>
      <c r="B376" s="4">
        <v>6.4655172413793105</v>
      </c>
      <c r="C376" s="1">
        <v>2</v>
      </c>
      <c r="D376" s="2">
        <v>0.76470588235294112</v>
      </c>
      <c r="E376" s="4">
        <v>431.0344827586207</v>
      </c>
      <c r="F376" s="4">
        <v>4.6086134986289373</v>
      </c>
      <c r="G376" s="5">
        <v>0</v>
      </c>
      <c r="H376" s="4">
        <v>0.21627525942108139</v>
      </c>
      <c r="I376" s="3">
        <v>0.95132743362831862</v>
      </c>
      <c r="J376" s="3">
        <v>9.2039800995024873E-2</v>
      </c>
      <c r="K376" s="3">
        <v>0</v>
      </c>
      <c r="L376" s="4">
        <v>320.29863815471117</v>
      </c>
      <c r="M376" s="3">
        <v>3.1492570414726105E-2</v>
      </c>
      <c r="N376" s="3">
        <v>0.70683274663778317</v>
      </c>
      <c r="O376" s="3">
        <v>0.79698216735253768</v>
      </c>
    </row>
    <row r="377" spans="1:15">
      <c r="A377" t="s">
        <v>564</v>
      </c>
      <c r="B377" s="4">
        <v>0</v>
      </c>
      <c r="C377" s="1">
        <v>1</v>
      </c>
      <c r="D377" s="2">
        <v>0</v>
      </c>
      <c r="E377" s="4">
        <v>0</v>
      </c>
      <c r="F377" s="4">
        <v>20.14098690835851</v>
      </c>
      <c r="G377" s="5">
        <v>0</v>
      </c>
      <c r="H377" s="4">
        <v>0.33358153387937456</v>
      </c>
      <c r="I377" s="3">
        <v>0.3611111111111111</v>
      </c>
      <c r="J377" s="3">
        <v>0.14942528735632185</v>
      </c>
      <c r="K377" s="3">
        <v>0</v>
      </c>
      <c r="L377" s="4">
        <v>161.12789526686808</v>
      </c>
      <c r="M377" s="3">
        <v>7.1428571428571425E-2</v>
      </c>
      <c r="N377" s="3">
        <v>0.74815724815724816</v>
      </c>
      <c r="O377" s="3">
        <v>0.90927218344965099</v>
      </c>
    </row>
    <row r="378" spans="1:15">
      <c r="A378" t="s">
        <v>565</v>
      </c>
      <c r="B378" s="4">
        <v>0</v>
      </c>
      <c r="C378" s="1">
        <v>0</v>
      </c>
      <c r="D378" s="2">
        <v>0</v>
      </c>
      <c r="E378" s="4">
        <v>0</v>
      </c>
      <c r="F378" s="4">
        <v>0</v>
      </c>
      <c r="G378" s="5">
        <v>0</v>
      </c>
      <c r="H378" s="4">
        <v>0.49420849420849422</v>
      </c>
      <c r="I378" s="3">
        <v>0.73076923076923073</v>
      </c>
      <c r="J378" s="3">
        <v>0.21428571428571427</v>
      </c>
      <c r="K378" s="3">
        <v>0</v>
      </c>
      <c r="L378" s="4">
        <v>188.85741265344666</v>
      </c>
      <c r="M378" s="3">
        <v>0.9978858350951374</v>
      </c>
      <c r="N378" s="3">
        <v>0.74242424242424243</v>
      </c>
      <c r="O378" s="3">
        <v>0.95744680851063835</v>
      </c>
    </row>
    <row r="379" spans="1:15">
      <c r="A379" t="s">
        <v>566</v>
      </c>
      <c r="B379" s="4">
        <v>0</v>
      </c>
      <c r="C379" s="1">
        <v>0</v>
      </c>
      <c r="D379" s="2">
        <v>1</v>
      </c>
      <c r="E379" s="4">
        <v>0</v>
      </c>
      <c r="F379" s="4">
        <v>0</v>
      </c>
      <c r="G379" s="5">
        <v>0</v>
      </c>
      <c r="H379" s="4">
        <v>0.30434782608695654</v>
      </c>
      <c r="I379" s="3">
        <v>0.95652173913043481</v>
      </c>
      <c r="J379" s="3">
        <v>4.5454545454545456E-2</v>
      </c>
      <c r="K379" s="3">
        <v>0</v>
      </c>
      <c r="L379" s="4">
        <v>346.87809712586721</v>
      </c>
      <c r="M379" s="3">
        <v>0.3836734693877551</v>
      </c>
      <c r="N379" s="3">
        <v>0.75</v>
      </c>
      <c r="O379" s="3">
        <v>0.95918367346938771</v>
      </c>
    </row>
    <row r="380" spans="1:15">
      <c r="A380" t="s">
        <v>567</v>
      </c>
      <c r="B380" s="4">
        <v>10.101010101010102</v>
      </c>
      <c r="C380" s="1">
        <v>0</v>
      </c>
      <c r="D380" s="2">
        <v>1</v>
      </c>
      <c r="E380" s="4">
        <v>0</v>
      </c>
      <c r="F380" s="4">
        <v>0</v>
      </c>
      <c r="G380" s="5">
        <v>0</v>
      </c>
      <c r="H380" s="4">
        <v>0.42055084745762711</v>
      </c>
      <c r="I380" s="3">
        <v>1.0258064516129033</v>
      </c>
      <c r="J380" s="3">
        <v>6.9767441860465115E-2</v>
      </c>
      <c r="K380" s="3">
        <v>0</v>
      </c>
      <c r="L380" s="4">
        <v>658.79968145949465</v>
      </c>
      <c r="M380" s="3">
        <v>2.8284098051539912E-2</v>
      </c>
      <c r="N380" s="3">
        <v>0.73059006211180122</v>
      </c>
      <c r="O380" s="3">
        <v>0.80909768829231921</v>
      </c>
    </row>
    <row r="381" spans="1:15">
      <c r="A381" t="s">
        <v>568</v>
      </c>
      <c r="B381" s="4">
        <v>6.7114093959731544</v>
      </c>
      <c r="C381" s="1">
        <v>1</v>
      </c>
      <c r="D381" s="2">
        <v>1</v>
      </c>
      <c r="E381" s="4">
        <v>0</v>
      </c>
      <c r="F381" s="4">
        <v>0</v>
      </c>
      <c r="G381" s="5">
        <v>0</v>
      </c>
      <c r="H381" s="4">
        <v>0.55902939804013063</v>
      </c>
      <c r="I381" s="3">
        <v>1.0709219858156029</v>
      </c>
      <c r="J381" s="3">
        <v>4.5454545454545456E-2</v>
      </c>
      <c r="K381" s="3">
        <v>0</v>
      </c>
      <c r="L381" s="4">
        <v>211.6103548000282</v>
      </c>
      <c r="M381" s="3">
        <v>4.3332401453732176E-2</v>
      </c>
      <c r="N381" s="3">
        <v>0.67480719794344468</v>
      </c>
      <c r="O381" s="3">
        <v>0.89789303079416527</v>
      </c>
    </row>
    <row r="382" spans="1:15">
      <c r="A382" t="s">
        <v>569</v>
      </c>
      <c r="B382" s="4">
        <v>0</v>
      </c>
      <c r="C382" s="1">
        <v>0</v>
      </c>
      <c r="D382" s="2">
        <v>0</v>
      </c>
      <c r="E382" s="4">
        <v>0</v>
      </c>
      <c r="F382" s="4">
        <v>0</v>
      </c>
      <c r="G382" s="5">
        <v>0</v>
      </c>
      <c r="H382" s="4">
        <v>0.5561797752808989</v>
      </c>
      <c r="I382" s="3">
        <v>1.2083333333333333</v>
      </c>
      <c r="J382" s="3">
        <v>0.1</v>
      </c>
      <c r="K382" s="3">
        <v>0</v>
      </c>
      <c r="L382" s="4">
        <v>262.35242675994755</v>
      </c>
      <c r="M382" s="3">
        <v>7.0878274268104779E-2</v>
      </c>
      <c r="N382" s="3">
        <v>0.81578947368421051</v>
      </c>
      <c r="O382" s="3">
        <v>0.80952380952380953</v>
      </c>
    </row>
    <row r="383" spans="1:15">
      <c r="A383" t="s">
        <v>570</v>
      </c>
      <c r="B383" s="4">
        <v>8.4985835694051008</v>
      </c>
      <c r="C383" s="1">
        <v>4</v>
      </c>
      <c r="D383" s="2">
        <v>0.95238095238095233</v>
      </c>
      <c r="E383" s="4">
        <v>283.28611898016999</v>
      </c>
      <c r="F383" s="4">
        <v>1.6731361263552402</v>
      </c>
      <c r="G383" s="5">
        <v>0</v>
      </c>
      <c r="H383" s="4">
        <v>0.46316352453536569</v>
      </c>
      <c r="I383" s="3">
        <v>1</v>
      </c>
      <c r="J383" s="3">
        <v>0.11782477341389729</v>
      </c>
      <c r="K383" s="3">
        <v>0</v>
      </c>
      <c r="L383" s="4">
        <v>707.73658144826663</v>
      </c>
      <c r="M383" s="3">
        <v>0.19507019262161279</v>
      </c>
      <c r="N383" s="3">
        <v>0.7520291535530893</v>
      </c>
      <c r="O383" s="3">
        <v>0.96860801321767864</v>
      </c>
    </row>
    <row r="384" spans="1:15">
      <c r="A384" t="s">
        <v>572</v>
      </c>
      <c r="B384" s="4">
        <v>0</v>
      </c>
      <c r="C384" s="1">
        <v>0</v>
      </c>
      <c r="D384" s="2">
        <v>1</v>
      </c>
      <c r="E384" s="4">
        <v>0</v>
      </c>
      <c r="F384" s="4">
        <v>0</v>
      </c>
      <c r="G384" s="5">
        <v>0</v>
      </c>
      <c r="H384" s="4">
        <v>0.35</v>
      </c>
      <c r="I384" s="3">
        <v>1.32</v>
      </c>
      <c r="J384" s="3">
        <v>0</v>
      </c>
      <c r="K384" s="3">
        <v>0</v>
      </c>
      <c r="L384" s="4">
        <v>452.92785506308644</v>
      </c>
      <c r="M384" s="3">
        <v>0.50485436893203883</v>
      </c>
      <c r="N384" s="3">
        <v>0.72540983606557374</v>
      </c>
      <c r="O384" s="3">
        <v>0.89473684210526316</v>
      </c>
    </row>
    <row r="385" spans="1:15">
      <c r="A385" t="s">
        <v>573</v>
      </c>
      <c r="B385" s="4">
        <v>15.267175572519083</v>
      </c>
      <c r="C385" s="1">
        <v>3</v>
      </c>
      <c r="D385" s="2">
        <v>1</v>
      </c>
      <c r="E385" s="4">
        <v>0</v>
      </c>
      <c r="F385" s="4">
        <v>0</v>
      </c>
      <c r="G385" s="5">
        <v>0</v>
      </c>
      <c r="H385" s="4">
        <v>0.30204712244109694</v>
      </c>
      <c r="I385" s="3">
        <v>0.78723404255319152</v>
      </c>
      <c r="J385" s="3">
        <v>0.15714285714285714</v>
      </c>
      <c r="K385" s="3">
        <v>0</v>
      </c>
      <c r="L385" s="4">
        <v>293.1253802333942</v>
      </c>
      <c r="M385" s="3">
        <v>2.7855754696609804E-2</v>
      </c>
      <c r="N385" s="3">
        <v>0.71111111111111114</v>
      </c>
      <c r="O385" s="3">
        <v>0.74855252274607109</v>
      </c>
    </row>
    <row r="386" spans="1:15">
      <c r="A386" t="s">
        <v>575</v>
      </c>
      <c r="B386" s="4">
        <v>15.444015444015445</v>
      </c>
      <c r="C386" s="1">
        <v>5</v>
      </c>
      <c r="D386" s="2">
        <v>0.7</v>
      </c>
      <c r="E386" s="4">
        <v>0</v>
      </c>
      <c r="F386" s="4">
        <v>0</v>
      </c>
      <c r="G386" s="5">
        <v>0</v>
      </c>
      <c r="H386" s="4">
        <v>0.23182384711258827</v>
      </c>
      <c r="I386" s="3">
        <v>0.75518672199170123</v>
      </c>
      <c r="J386" s="3">
        <v>0.12260536398467432</v>
      </c>
      <c r="K386" s="3">
        <v>0</v>
      </c>
      <c r="L386" s="4">
        <v>443.50967033971926</v>
      </c>
      <c r="M386" s="3">
        <v>0</v>
      </c>
      <c r="N386" s="3">
        <v>0.73821199547340621</v>
      </c>
      <c r="O386" s="3">
        <v>0.63217845277645945</v>
      </c>
    </row>
    <row r="387" spans="1:15">
      <c r="A387" t="s">
        <v>577</v>
      </c>
      <c r="B387" s="4">
        <v>11.869436201780417</v>
      </c>
      <c r="C387" s="1">
        <v>18</v>
      </c>
      <c r="D387" s="2">
        <v>0.94736842105263153</v>
      </c>
      <c r="E387" s="4">
        <v>445.10385756676561</v>
      </c>
      <c r="F387" s="4">
        <v>3.2161062601508354</v>
      </c>
      <c r="G387" s="5">
        <v>0</v>
      </c>
      <c r="H387" s="4">
        <v>0.35459882583170255</v>
      </c>
      <c r="I387" s="3">
        <v>0.74794520547945209</v>
      </c>
      <c r="J387" s="3">
        <v>0.14921090387374461</v>
      </c>
      <c r="K387" s="3">
        <v>0</v>
      </c>
      <c r="L387" s="4">
        <v>467.94346085194655</v>
      </c>
      <c r="M387" s="3">
        <v>6.5812509947477324E-2</v>
      </c>
      <c r="N387" s="3">
        <v>0.71960569550930997</v>
      </c>
      <c r="O387" s="3">
        <v>0.72222222222222221</v>
      </c>
    </row>
    <row r="388" spans="1:15">
      <c r="A388" t="s">
        <v>579</v>
      </c>
      <c r="B388" s="4">
        <v>9.5693779904306222</v>
      </c>
      <c r="C388" s="1">
        <v>0</v>
      </c>
      <c r="D388" s="2">
        <v>1</v>
      </c>
      <c r="E388" s="4">
        <v>478.46889952153106</v>
      </c>
      <c r="F388" s="4">
        <v>8.1403394521551551</v>
      </c>
      <c r="G388" s="5">
        <v>0</v>
      </c>
      <c r="H388" s="4">
        <v>0.12241992882562278</v>
      </c>
      <c r="I388" s="3">
        <v>0.57471264367816088</v>
      </c>
      <c r="J388" s="3">
        <v>8.8983050847457626E-2</v>
      </c>
      <c r="K388" s="3">
        <v>0</v>
      </c>
      <c r="L388" s="4">
        <v>341.89425699051651</v>
      </c>
      <c r="M388" s="3">
        <v>2.2487069934787497E-4</v>
      </c>
      <c r="N388" s="3">
        <v>0.70941953423705251</v>
      </c>
      <c r="O388" s="3">
        <v>0.59259259259259256</v>
      </c>
    </row>
    <row r="389" spans="1:15">
      <c r="A389" t="s">
        <v>580</v>
      </c>
      <c r="B389" s="4">
        <v>35.714285714285715</v>
      </c>
      <c r="C389" s="1">
        <v>0</v>
      </c>
      <c r="D389" s="2">
        <v>0</v>
      </c>
      <c r="E389" s="4">
        <v>0</v>
      </c>
      <c r="F389" s="4">
        <v>0</v>
      </c>
      <c r="G389" s="5">
        <v>0</v>
      </c>
      <c r="H389" s="4">
        <v>0.43159379407616361</v>
      </c>
      <c r="I389" s="3">
        <v>0.6875</v>
      </c>
      <c r="J389" s="3">
        <v>2.3809523809523808E-2</v>
      </c>
      <c r="K389" s="3">
        <v>0</v>
      </c>
      <c r="L389" s="4">
        <v>454.05405405405401</v>
      </c>
      <c r="M389" s="3">
        <v>0.56441281138790034</v>
      </c>
      <c r="N389" s="3">
        <v>0.72815533980582525</v>
      </c>
      <c r="O389" s="3">
        <v>0.97142857142857142</v>
      </c>
    </row>
    <row r="390" spans="1:15">
      <c r="A390" t="s">
        <v>581</v>
      </c>
      <c r="B390" s="4">
        <v>76.923076923076934</v>
      </c>
      <c r="C390" s="1">
        <v>0</v>
      </c>
      <c r="D390" s="2">
        <v>1</v>
      </c>
      <c r="E390" s="4">
        <v>3846.1538461538462</v>
      </c>
      <c r="F390" s="4">
        <v>0</v>
      </c>
      <c r="G390" s="5">
        <v>0</v>
      </c>
      <c r="H390" s="4">
        <v>0.32098765432098764</v>
      </c>
      <c r="I390" s="3">
        <v>1.0909090909090908</v>
      </c>
      <c r="J390" s="3">
        <v>0</v>
      </c>
      <c r="K390" s="3">
        <v>0</v>
      </c>
      <c r="L390" s="4">
        <v>276.13412228796847</v>
      </c>
      <c r="M390" s="3">
        <v>0.31438935912938332</v>
      </c>
      <c r="N390" s="3">
        <v>0.71841155234657039</v>
      </c>
      <c r="O390" s="3">
        <v>0.80555555555555558</v>
      </c>
    </row>
    <row r="391" spans="1:15">
      <c r="A391" t="s">
        <v>582</v>
      </c>
      <c r="B391" s="4">
        <v>0</v>
      </c>
      <c r="C391" s="1">
        <v>0</v>
      </c>
      <c r="D391" s="2">
        <v>0</v>
      </c>
      <c r="E391" s="4">
        <v>0</v>
      </c>
      <c r="F391" s="4">
        <v>0</v>
      </c>
      <c r="G391" s="5">
        <v>0</v>
      </c>
      <c r="H391" s="4">
        <v>0.51358024691358029</v>
      </c>
      <c r="I391" s="3">
        <v>0.8</v>
      </c>
      <c r="J391" s="3">
        <v>3.2258064516129031E-2</v>
      </c>
      <c r="K391" s="3">
        <v>0</v>
      </c>
      <c r="L391" s="4">
        <v>249.28774928774928</v>
      </c>
      <c r="M391" s="3">
        <v>0.82864792503346718</v>
      </c>
      <c r="N391" s="3">
        <v>0.76470588235294112</v>
      </c>
      <c r="O391" s="3">
        <v>0.7567567567567568</v>
      </c>
    </row>
    <row r="392" spans="1:15">
      <c r="A392" t="s">
        <v>583</v>
      </c>
      <c r="B392" s="4">
        <v>0</v>
      </c>
      <c r="C392" s="1">
        <v>0</v>
      </c>
      <c r="D392" s="2">
        <v>0</v>
      </c>
      <c r="E392" s="4">
        <v>0</v>
      </c>
      <c r="F392" s="4">
        <v>0</v>
      </c>
      <c r="G392" s="5">
        <v>0</v>
      </c>
      <c r="H392" s="4">
        <v>0.34269662921348315</v>
      </c>
      <c r="I392" s="3">
        <v>0.55555555555555558</v>
      </c>
      <c r="J392" s="3">
        <v>0.125</v>
      </c>
      <c r="K392" s="3">
        <v>0</v>
      </c>
      <c r="L392" s="4">
        <v>441.5897230028101</v>
      </c>
      <c r="M392" s="3">
        <v>2.295839753466872</v>
      </c>
      <c r="N392" s="3">
        <v>0.7857142857142857</v>
      </c>
      <c r="O392" s="3">
        <v>0.74584323040380052</v>
      </c>
    </row>
    <row r="393" spans="1:15">
      <c r="A393" t="s">
        <v>584</v>
      </c>
      <c r="B393" s="4">
        <v>0</v>
      </c>
      <c r="C393" s="1">
        <v>0</v>
      </c>
      <c r="D393" s="2">
        <v>0</v>
      </c>
      <c r="E393" s="4">
        <v>0</v>
      </c>
      <c r="F393" s="4">
        <v>0</v>
      </c>
      <c r="G393" s="5">
        <v>0</v>
      </c>
      <c r="H393" s="4">
        <v>0.44537815126050423</v>
      </c>
      <c r="I393" s="3">
        <v>1.2222222222222223</v>
      </c>
      <c r="J393" s="3">
        <v>0.21739130434782608</v>
      </c>
      <c r="K393" s="3">
        <v>0</v>
      </c>
      <c r="L393" s="4">
        <v>417.31872717788207</v>
      </c>
      <c r="M393" s="3">
        <v>1.3410256410256409</v>
      </c>
      <c r="N393" s="3">
        <v>0.72943037974683544</v>
      </c>
      <c r="O393" s="3">
        <v>0.86324786324786329</v>
      </c>
    </row>
    <row r="394" spans="1:15">
      <c r="A394" t="s">
        <v>585</v>
      </c>
      <c r="B394" s="4">
        <v>0</v>
      </c>
      <c r="C394" s="1">
        <v>0</v>
      </c>
      <c r="D394" s="2">
        <v>0.5</v>
      </c>
      <c r="E394" s="4">
        <v>0</v>
      </c>
      <c r="F394" s="4">
        <v>0</v>
      </c>
      <c r="G394" s="5">
        <v>0</v>
      </c>
      <c r="H394" s="4">
        <v>0.28064516129032258</v>
      </c>
      <c r="I394" s="3">
        <v>1.5</v>
      </c>
      <c r="J394" s="3">
        <v>0</v>
      </c>
      <c r="K394" s="3">
        <v>0</v>
      </c>
      <c r="L394" s="4">
        <v>243.70430544272949</v>
      </c>
      <c r="M394" s="3">
        <v>1.2510504201680672</v>
      </c>
      <c r="N394" s="3">
        <v>0.71851851851851856</v>
      </c>
      <c r="O394" s="3">
        <v>0.92957746478873238</v>
      </c>
    </row>
    <row r="395" spans="1:15">
      <c r="A395" t="s">
        <v>587</v>
      </c>
      <c r="B395" s="4">
        <v>71.428571428571431</v>
      </c>
      <c r="C395" s="1">
        <v>0</v>
      </c>
      <c r="D395" s="2">
        <v>0</v>
      </c>
      <c r="E395" s="4">
        <v>0</v>
      </c>
      <c r="F395" s="4">
        <v>0</v>
      </c>
      <c r="G395" s="5">
        <v>0</v>
      </c>
      <c r="H395" s="4">
        <v>0.65480427046263345</v>
      </c>
      <c r="I395" s="3">
        <v>1</v>
      </c>
      <c r="J395" s="3">
        <v>0</v>
      </c>
      <c r="K395" s="3">
        <v>0</v>
      </c>
      <c r="L395" s="4">
        <v>0</v>
      </c>
      <c r="M395" s="3">
        <v>0.77073170731707319</v>
      </c>
      <c r="N395" s="3">
        <v>0.68461538461538463</v>
      </c>
      <c r="O395" s="3">
        <v>0.91428571428571426</v>
      </c>
    </row>
    <row r="396" spans="1:15">
      <c r="A396" t="s">
        <v>588</v>
      </c>
      <c r="B396" s="4">
        <v>11.363636363636363</v>
      </c>
      <c r="C396" s="1">
        <v>4</v>
      </c>
      <c r="D396" s="2">
        <v>1</v>
      </c>
      <c r="E396" s="4">
        <v>378.78787878787881</v>
      </c>
      <c r="F396" s="4">
        <v>0</v>
      </c>
      <c r="G396" s="5">
        <v>0</v>
      </c>
      <c r="H396" s="4">
        <v>0.12443642921550947</v>
      </c>
      <c r="I396" s="3">
        <v>0.76644736842105265</v>
      </c>
      <c r="J396" s="3">
        <v>0.11567164179104478</v>
      </c>
      <c r="K396" s="3">
        <v>0</v>
      </c>
      <c r="L396" s="4">
        <v>836.14440536854943</v>
      </c>
      <c r="M396" s="3">
        <v>2.3506539413220218E-2</v>
      </c>
      <c r="N396" s="3">
        <v>0.78603807796917502</v>
      </c>
      <c r="O396" s="3">
        <v>0.59782989149457477</v>
      </c>
    </row>
    <row r="397" spans="1:15">
      <c r="A397" t="s">
        <v>590</v>
      </c>
      <c r="B397" s="4">
        <v>0</v>
      </c>
      <c r="C397" s="1">
        <v>0</v>
      </c>
      <c r="D397" s="2">
        <v>0</v>
      </c>
      <c r="E397" s="4">
        <v>0</v>
      </c>
      <c r="F397" s="4">
        <v>0</v>
      </c>
      <c r="G397" s="5">
        <v>0</v>
      </c>
      <c r="H397" s="4">
        <v>0.49037487335359675</v>
      </c>
      <c r="I397" s="3">
        <v>0.55714285714285716</v>
      </c>
      <c r="J397" s="3">
        <v>0</v>
      </c>
      <c r="K397" s="3">
        <v>0</v>
      </c>
      <c r="L397" s="4">
        <v>361.74215019534074</v>
      </c>
      <c r="M397" s="3">
        <v>0.19044811320754718</v>
      </c>
      <c r="N397" s="3">
        <v>0.66920731707317072</v>
      </c>
      <c r="O397" s="3">
        <v>0.66666666666666663</v>
      </c>
    </row>
    <row r="398" spans="1:15">
      <c r="A398" t="s">
        <v>592</v>
      </c>
      <c r="B398" s="4">
        <v>0</v>
      </c>
      <c r="C398" s="1">
        <v>0</v>
      </c>
      <c r="D398" s="2">
        <v>0</v>
      </c>
      <c r="E398" s="4">
        <v>0</v>
      </c>
      <c r="F398" s="4">
        <v>0</v>
      </c>
      <c r="G398" s="5">
        <v>0</v>
      </c>
      <c r="H398" s="4">
        <v>0.32704402515723269</v>
      </c>
      <c r="I398" s="3">
        <v>2.4375</v>
      </c>
      <c r="J398" s="3">
        <v>3.5714285714285712E-2</v>
      </c>
      <c r="K398" s="3">
        <v>0</v>
      </c>
      <c r="L398" s="4">
        <v>284.09090909090912</v>
      </c>
      <c r="M398" s="3">
        <v>1.715927750410509</v>
      </c>
      <c r="N398" s="3">
        <v>0.71624266144814086</v>
      </c>
      <c r="O398" s="3">
        <v>0.96969696969696972</v>
      </c>
    </row>
    <row r="399" spans="1:15">
      <c r="A399" t="s">
        <v>593</v>
      </c>
      <c r="B399" s="4">
        <v>0</v>
      </c>
      <c r="C399" s="1">
        <v>0</v>
      </c>
      <c r="D399" s="2">
        <v>1</v>
      </c>
      <c r="E399" s="4">
        <v>0</v>
      </c>
      <c r="F399" s="4">
        <v>0</v>
      </c>
      <c r="G399" s="5">
        <v>0</v>
      </c>
      <c r="H399" s="4">
        <v>0.15217391304347827</v>
      </c>
      <c r="I399" s="3">
        <v>1.6153846153846154</v>
      </c>
      <c r="J399" s="3">
        <v>0.17142857142857143</v>
      </c>
      <c r="K399" s="3">
        <v>0</v>
      </c>
      <c r="L399" s="4">
        <v>393.3689238550154</v>
      </c>
      <c r="M399" s="3">
        <v>1.1552346570397112</v>
      </c>
      <c r="N399" s="3">
        <v>0.8571428571428571</v>
      </c>
      <c r="O399" s="3">
        <v>0.83922829581993574</v>
      </c>
    </row>
    <row r="400" spans="1:15">
      <c r="A400" t="s">
        <v>594</v>
      </c>
      <c r="B400" s="4">
        <v>13.382899628252789</v>
      </c>
      <c r="C400" s="1">
        <v>30</v>
      </c>
      <c r="D400" s="2">
        <v>0.74125874125874125</v>
      </c>
      <c r="E400" s="4">
        <v>148.6988847583643</v>
      </c>
      <c r="F400" s="4">
        <v>19.136526637213056</v>
      </c>
      <c r="G400" s="5">
        <v>1</v>
      </c>
      <c r="H400" s="4">
        <v>0.2393634414853032</v>
      </c>
      <c r="I400" s="3">
        <v>0.76714801444043323</v>
      </c>
      <c r="J400" s="3">
        <v>9.1600000000000001E-2</v>
      </c>
      <c r="K400" s="3">
        <v>0</v>
      </c>
      <c r="L400" s="4">
        <v>79.042175240662615</v>
      </c>
      <c r="M400" s="3">
        <v>2.393171484032228E-4</v>
      </c>
      <c r="N400" s="3">
        <v>0.76569696969696965</v>
      </c>
      <c r="O400" s="3">
        <v>0.55349567949725054</v>
      </c>
    </row>
    <row r="401" spans="1:15">
      <c r="A401" t="s">
        <v>596</v>
      </c>
      <c r="B401" s="4">
        <v>11.111111111111111</v>
      </c>
      <c r="C401" s="1">
        <v>0</v>
      </c>
      <c r="D401" s="2">
        <v>0.875</v>
      </c>
      <c r="E401" s="4">
        <v>277.77777777777777</v>
      </c>
      <c r="F401" s="4">
        <v>0</v>
      </c>
      <c r="G401" s="5">
        <v>0</v>
      </c>
      <c r="H401" s="4">
        <v>0.28955276648400213</v>
      </c>
      <c r="I401" s="3">
        <v>0.8023529411764706</v>
      </c>
      <c r="J401" s="3">
        <v>5.4495912806539509E-2</v>
      </c>
      <c r="K401" s="3">
        <v>0</v>
      </c>
      <c r="L401" s="4">
        <v>864.34794602422926</v>
      </c>
      <c r="M401" s="3">
        <v>0</v>
      </c>
      <c r="N401" s="3">
        <v>0.74793589120932491</v>
      </c>
      <c r="O401" s="3">
        <v>0.82553692262430123</v>
      </c>
    </row>
    <row r="402" spans="1:15">
      <c r="A402" t="s">
        <v>598</v>
      </c>
      <c r="B402" s="4">
        <v>10.460251046025103</v>
      </c>
      <c r="C402" s="1">
        <v>2</v>
      </c>
      <c r="D402" s="2">
        <v>1</v>
      </c>
      <c r="E402" s="4">
        <v>0</v>
      </c>
      <c r="F402" s="4">
        <v>3.0189590629151066</v>
      </c>
      <c r="G402" s="5">
        <v>0</v>
      </c>
      <c r="H402" s="4">
        <v>0.51772885283893399</v>
      </c>
      <c r="I402" s="3">
        <v>0.77845528455284552</v>
      </c>
      <c r="J402" s="3">
        <v>0.10457516339869281</v>
      </c>
      <c r="K402" s="3">
        <v>0</v>
      </c>
      <c r="L402" s="4">
        <v>431.71114599686024</v>
      </c>
      <c r="M402" s="3">
        <v>1.5266144285328289E-2</v>
      </c>
      <c r="N402" s="3">
        <v>0.75487012987012991</v>
      </c>
      <c r="O402" s="3">
        <v>0.78835657974530016</v>
      </c>
    </row>
    <row r="403" spans="1:15">
      <c r="A403" t="s">
        <v>599</v>
      </c>
      <c r="B403" s="4">
        <v>9.3023255813953494</v>
      </c>
      <c r="C403" s="1">
        <v>3</v>
      </c>
      <c r="D403" s="2">
        <v>1</v>
      </c>
      <c r="E403" s="4">
        <v>465.11627906976742</v>
      </c>
      <c r="F403" s="4">
        <v>9.1928663357234797</v>
      </c>
      <c r="G403" s="5">
        <v>0</v>
      </c>
      <c r="H403" s="4">
        <v>9.5532646048109959E-2</v>
      </c>
      <c r="I403" s="3">
        <v>0.92201834862385323</v>
      </c>
      <c r="J403" s="3">
        <v>9.5959595959595953E-2</v>
      </c>
      <c r="K403" s="3">
        <v>0</v>
      </c>
      <c r="L403" s="4">
        <v>239.01452472881041</v>
      </c>
      <c r="M403" s="3">
        <v>2.2899015342340279E-4</v>
      </c>
      <c r="N403" s="3">
        <v>0.7421875</v>
      </c>
      <c r="O403" s="3">
        <v>0.84036939313984171</v>
      </c>
    </row>
    <row r="404" spans="1:15">
      <c r="A404" t="s">
        <v>601</v>
      </c>
      <c r="B404" s="4">
        <v>15.384615384615385</v>
      </c>
      <c r="C404" s="1">
        <v>0</v>
      </c>
      <c r="D404" s="2">
        <v>1</v>
      </c>
      <c r="E404" s="4">
        <v>0</v>
      </c>
      <c r="F404" s="4">
        <v>0</v>
      </c>
      <c r="G404" s="5">
        <v>0</v>
      </c>
      <c r="H404" s="4">
        <v>0.35981308411214952</v>
      </c>
      <c r="I404" s="3">
        <v>1.1846153846153846</v>
      </c>
      <c r="J404" s="3">
        <v>9.8039215686274508E-2</v>
      </c>
      <c r="K404" s="3">
        <v>0</v>
      </c>
      <c r="L404" s="4">
        <v>730.88455772113946</v>
      </c>
      <c r="M404" s="3">
        <v>0.16237113402061856</v>
      </c>
      <c r="N404" s="3">
        <v>0.66522116218560279</v>
      </c>
      <c r="O404" s="3">
        <v>0.92924528301886788</v>
      </c>
    </row>
    <row r="405" spans="1:15">
      <c r="A405" t="s">
        <v>602</v>
      </c>
      <c r="B405" s="4">
        <v>0</v>
      </c>
      <c r="C405" s="1">
        <v>1</v>
      </c>
      <c r="D405" s="2">
        <v>0</v>
      </c>
      <c r="E405" s="4">
        <v>0</v>
      </c>
      <c r="F405" s="4">
        <v>0</v>
      </c>
      <c r="G405" s="5">
        <v>0</v>
      </c>
      <c r="H405" s="4">
        <v>0.5059665871121718</v>
      </c>
      <c r="I405" s="3">
        <v>0.61904761904761907</v>
      </c>
      <c r="J405" s="3">
        <v>6.6666666666666666E-2</v>
      </c>
      <c r="K405" s="3">
        <v>0</v>
      </c>
      <c r="L405" s="4">
        <v>743.49442379182153</v>
      </c>
      <c r="M405" s="3">
        <v>1.0952380952380953</v>
      </c>
      <c r="N405" s="3">
        <v>0.77892030848329052</v>
      </c>
      <c r="O405" s="3">
        <v>0.76071428571428568</v>
      </c>
    </row>
    <row r="406" spans="1:15">
      <c r="A406" t="s">
        <v>603</v>
      </c>
      <c r="B406" s="4">
        <v>14.285714285714285</v>
      </c>
      <c r="C406" s="1">
        <v>0</v>
      </c>
      <c r="D406" s="2">
        <v>1</v>
      </c>
      <c r="E406" s="4">
        <v>0</v>
      </c>
      <c r="F406" s="4">
        <v>13.000520020800833</v>
      </c>
      <c r="G406" s="5">
        <v>0</v>
      </c>
      <c r="H406" s="4">
        <v>0.2988505747126437</v>
      </c>
      <c r="I406" s="3">
        <v>1.1585365853658536</v>
      </c>
      <c r="J406" s="3">
        <v>0.16666666666666666</v>
      </c>
      <c r="K406" s="3">
        <v>0</v>
      </c>
      <c r="L406" s="4">
        <v>13.000520020800833</v>
      </c>
      <c r="M406" s="3">
        <v>0.19818285065303803</v>
      </c>
      <c r="N406" s="3">
        <v>0.70389610389610391</v>
      </c>
      <c r="O406" s="3">
        <v>0.90570934256055369</v>
      </c>
    </row>
    <row r="407" spans="1:15">
      <c r="A407" t="s">
        <v>605</v>
      </c>
      <c r="B407" s="4">
        <v>0</v>
      </c>
      <c r="C407" s="1">
        <v>0</v>
      </c>
      <c r="D407" s="2">
        <v>1</v>
      </c>
      <c r="E407" s="4">
        <v>0</v>
      </c>
      <c r="F407" s="4">
        <v>0</v>
      </c>
      <c r="G407" s="5">
        <v>0</v>
      </c>
      <c r="H407" s="4">
        <v>0.38095238095238093</v>
      </c>
      <c r="I407" s="3">
        <v>1.3214285714285714</v>
      </c>
      <c r="J407" s="3">
        <v>8.6956521739130432E-2</v>
      </c>
      <c r="K407" s="3">
        <v>0</v>
      </c>
      <c r="L407" s="4">
        <v>232.87405394915584</v>
      </c>
      <c r="M407" s="3">
        <v>0.17669172932330826</v>
      </c>
      <c r="N407" s="3">
        <v>0.76576576576576572</v>
      </c>
      <c r="O407" s="3">
        <v>0.70836591086786549</v>
      </c>
    </row>
    <row r="408" spans="1:15">
      <c r="A408" t="s">
        <v>606</v>
      </c>
      <c r="B408" s="4">
        <v>17.543859649122805</v>
      </c>
      <c r="C408" s="1">
        <v>0</v>
      </c>
      <c r="D408" s="2">
        <v>0</v>
      </c>
      <c r="E408" s="4">
        <v>0</v>
      </c>
      <c r="F408" s="4">
        <v>0</v>
      </c>
      <c r="G408" s="5">
        <v>0</v>
      </c>
      <c r="H408" s="4">
        <v>0.25386313465783666</v>
      </c>
      <c r="I408" s="3">
        <v>1.326086956521739</v>
      </c>
      <c r="J408" s="3">
        <v>3.2258064516129031E-2</v>
      </c>
      <c r="K408" s="3">
        <v>0</v>
      </c>
      <c r="L408" s="4">
        <v>229.92571630703927</v>
      </c>
      <c r="M408" s="3">
        <v>1.0036231884057971</v>
      </c>
      <c r="N408" s="3">
        <v>0.67221067221067221</v>
      </c>
      <c r="O408" s="3">
        <v>0.98322147651006708</v>
      </c>
    </row>
    <row r="409" spans="1:15">
      <c r="A409" t="s">
        <v>607</v>
      </c>
      <c r="B409" s="4">
        <v>0</v>
      </c>
      <c r="C409" s="1">
        <v>0</v>
      </c>
      <c r="D409" s="2">
        <v>0</v>
      </c>
      <c r="E409" s="4">
        <v>0</v>
      </c>
      <c r="F409" s="4">
        <v>0</v>
      </c>
      <c r="G409" s="5">
        <v>0</v>
      </c>
      <c r="H409" s="4">
        <v>0.33816425120772947</v>
      </c>
      <c r="I409" s="3">
        <v>1</v>
      </c>
      <c r="J409" s="3">
        <v>0.05</v>
      </c>
      <c r="K409" s="3">
        <v>0</v>
      </c>
      <c r="L409" s="4">
        <v>257.66555011594954</v>
      </c>
      <c r="M409" s="3">
        <v>1.2908242612752721</v>
      </c>
      <c r="N409" s="3">
        <v>0.67595541401273884</v>
      </c>
      <c r="O409" s="3">
        <v>1</v>
      </c>
    </row>
    <row r="410" spans="1:15">
      <c r="A410" t="s">
        <v>608</v>
      </c>
      <c r="B410" s="4">
        <v>0</v>
      </c>
      <c r="C410" s="1">
        <v>0</v>
      </c>
      <c r="D410" s="2">
        <v>0</v>
      </c>
      <c r="E410" s="4">
        <v>0</v>
      </c>
      <c r="F410" s="4">
        <v>0</v>
      </c>
      <c r="G410" s="5">
        <v>0</v>
      </c>
      <c r="H410" s="4">
        <v>0.38493723849372385</v>
      </c>
      <c r="I410" s="3">
        <v>1.6153846153846154</v>
      </c>
      <c r="J410" s="3">
        <v>0.10344827586206896</v>
      </c>
      <c r="K410" s="3">
        <v>0</v>
      </c>
      <c r="L410" s="4">
        <v>543.20987654320982</v>
      </c>
      <c r="M410" s="3">
        <v>0.66009852216748766</v>
      </c>
      <c r="N410" s="3">
        <v>0.73843930635838151</v>
      </c>
      <c r="O410" s="3">
        <v>0.90697674418604646</v>
      </c>
    </row>
    <row r="411" spans="1:15">
      <c r="A411" t="s">
        <v>609</v>
      </c>
      <c r="B411" s="4">
        <v>0</v>
      </c>
      <c r="C411" s="1">
        <v>0</v>
      </c>
      <c r="D411" s="2">
        <v>1</v>
      </c>
      <c r="E411" s="4">
        <v>0</v>
      </c>
      <c r="F411" s="4">
        <v>0</v>
      </c>
      <c r="G411" s="5">
        <v>0</v>
      </c>
      <c r="H411" s="4">
        <v>0.81445783132530125</v>
      </c>
      <c r="I411" s="3">
        <v>1.4</v>
      </c>
      <c r="J411" s="3">
        <v>3.8461538461538464E-2</v>
      </c>
      <c r="K411" s="3">
        <v>0</v>
      </c>
      <c r="L411" s="4">
        <v>338.9830508474576</v>
      </c>
      <c r="M411" s="3">
        <v>1.7137042062415198</v>
      </c>
      <c r="N411" s="3">
        <v>0.76239669421487599</v>
      </c>
      <c r="O411" s="3">
        <v>0.83157894736842108</v>
      </c>
    </row>
    <row r="412" spans="1:15">
      <c r="A412" t="s">
        <v>610</v>
      </c>
      <c r="B412" s="4">
        <v>7.6923076923076925</v>
      </c>
      <c r="C412" s="1">
        <v>2</v>
      </c>
      <c r="D412" s="2">
        <v>1</v>
      </c>
      <c r="E412" s="4">
        <v>0</v>
      </c>
      <c r="F412" s="4">
        <v>18.633540372670808</v>
      </c>
      <c r="G412" s="5">
        <v>0</v>
      </c>
      <c r="H412" s="4">
        <v>0.25852782764811488</v>
      </c>
      <c r="I412" s="3">
        <v>0.56896551724137934</v>
      </c>
      <c r="J412" s="3">
        <v>9.3567251461988299E-2</v>
      </c>
      <c r="K412" s="3">
        <v>0</v>
      </c>
      <c r="L412" s="4">
        <v>428.57142857142861</v>
      </c>
      <c r="M412" s="3">
        <v>9.0269352099005093E-2</v>
      </c>
      <c r="N412" s="3">
        <v>0.69487525286581253</v>
      </c>
      <c r="O412" s="3">
        <v>0.79850046860356139</v>
      </c>
    </row>
    <row r="413" spans="1:15">
      <c r="A413" t="s">
        <v>611</v>
      </c>
      <c r="B413" s="4">
        <v>3.5971223021582737</v>
      </c>
      <c r="C413" s="1">
        <v>7</v>
      </c>
      <c r="D413" s="2">
        <v>0.83333333333333337</v>
      </c>
      <c r="E413" s="4">
        <v>0</v>
      </c>
      <c r="F413" s="4">
        <v>3.8224838500057334</v>
      </c>
      <c r="G413" s="5">
        <v>0</v>
      </c>
      <c r="H413" s="4">
        <v>0.237340789064927</v>
      </c>
      <c r="I413" s="3">
        <v>0.94178082191780821</v>
      </c>
      <c r="J413" s="3">
        <v>0.12</v>
      </c>
      <c r="K413" s="3">
        <v>0</v>
      </c>
      <c r="L413" s="4">
        <v>569.55009365085436</v>
      </c>
      <c r="M413" s="3">
        <v>5.5858607898756275E-2</v>
      </c>
      <c r="N413" s="3">
        <v>0.72703133297928835</v>
      </c>
      <c r="O413" s="3">
        <v>0.77905073649754497</v>
      </c>
    </row>
    <row r="414" spans="1:15">
      <c r="A414" t="s">
        <v>613</v>
      </c>
      <c r="B414" s="4">
        <v>21.459227467811157</v>
      </c>
      <c r="C414" s="1">
        <v>4</v>
      </c>
      <c r="D414" s="2">
        <v>1</v>
      </c>
      <c r="E414" s="4">
        <v>0</v>
      </c>
      <c r="F414" s="4">
        <v>8.513536523071684</v>
      </c>
      <c r="G414" s="5">
        <v>0</v>
      </c>
      <c r="H414" s="4">
        <v>0.38158691701998787</v>
      </c>
      <c r="I414" s="3">
        <v>0.59090909090909094</v>
      </c>
      <c r="J414" s="3">
        <v>0.12280701754385964</v>
      </c>
      <c r="K414" s="3">
        <v>0</v>
      </c>
      <c r="L414" s="4">
        <v>221.35194959986379</v>
      </c>
      <c r="M414" s="3">
        <v>3.8821954484605084E-2</v>
      </c>
      <c r="N414" s="3">
        <v>0.75068767191797947</v>
      </c>
      <c r="O414" s="3">
        <v>0.91958762886597933</v>
      </c>
    </row>
    <row r="415" spans="1:15">
      <c r="A415" t="s">
        <v>614</v>
      </c>
      <c r="B415" s="4">
        <v>0</v>
      </c>
      <c r="C415" s="1">
        <v>1</v>
      </c>
      <c r="D415" s="2">
        <v>0</v>
      </c>
      <c r="E415" s="4">
        <v>0</v>
      </c>
      <c r="F415" s="4">
        <v>0</v>
      </c>
      <c r="G415" s="5">
        <v>0</v>
      </c>
      <c r="H415" s="4">
        <v>0.40824742268041236</v>
      </c>
      <c r="I415" s="3">
        <v>1.125</v>
      </c>
      <c r="J415" s="3">
        <v>6.25E-2</v>
      </c>
      <c r="K415" s="3">
        <v>0</v>
      </c>
      <c r="L415" s="4">
        <v>93.16770186335404</v>
      </c>
      <c r="M415" s="3">
        <v>3.132183908045977</v>
      </c>
      <c r="N415" s="3">
        <v>0.66224489795918362</v>
      </c>
      <c r="O415" s="3">
        <v>0.95953757225433522</v>
      </c>
    </row>
    <row r="416" spans="1:15">
      <c r="A416" t="s">
        <v>615</v>
      </c>
      <c r="B416" s="4">
        <v>0</v>
      </c>
      <c r="C416" s="1">
        <v>0</v>
      </c>
      <c r="D416" s="2">
        <v>0</v>
      </c>
      <c r="E416" s="4">
        <v>0</v>
      </c>
      <c r="F416" s="4">
        <v>0</v>
      </c>
      <c r="G416" s="5">
        <v>0</v>
      </c>
      <c r="H416" s="4">
        <v>0.38840579710144929</v>
      </c>
      <c r="I416" s="3">
        <v>0.95652173913043481</v>
      </c>
      <c r="J416" s="3">
        <v>0</v>
      </c>
      <c r="K416" s="3">
        <v>0</v>
      </c>
      <c r="L416" s="4">
        <v>266.90391459074732</v>
      </c>
      <c r="M416" s="3">
        <v>0.97916666666666663</v>
      </c>
      <c r="N416" s="3">
        <v>0.6988847583643123</v>
      </c>
      <c r="O416" s="3">
        <v>0.78260869565217395</v>
      </c>
    </row>
    <row r="417" spans="1:15">
      <c r="A417" t="s">
        <v>616</v>
      </c>
      <c r="B417" s="4">
        <v>25.641025641025639</v>
      </c>
      <c r="C417" s="1">
        <v>0</v>
      </c>
      <c r="D417" s="2">
        <v>0</v>
      </c>
      <c r="E417" s="4">
        <v>0</v>
      </c>
      <c r="F417" s="4">
        <v>0</v>
      </c>
      <c r="G417" s="5">
        <v>0</v>
      </c>
      <c r="H417" s="4">
        <v>0.84169884169884168</v>
      </c>
      <c r="I417" s="3">
        <v>0.93181818181818177</v>
      </c>
      <c r="J417" s="3">
        <v>0.10810810810810811</v>
      </c>
      <c r="K417" s="3">
        <v>0</v>
      </c>
      <c r="L417" s="4">
        <v>183.01610541727672</v>
      </c>
      <c r="M417" s="3">
        <v>0.72527472527472525</v>
      </c>
      <c r="N417" s="3">
        <v>0.81991215226939973</v>
      </c>
      <c r="O417" s="3">
        <v>0.74310344827586206</v>
      </c>
    </row>
    <row r="418" spans="1:15">
      <c r="A418" t="s">
        <v>618</v>
      </c>
      <c r="B418" s="4">
        <v>0</v>
      </c>
      <c r="C418" s="1">
        <v>0</v>
      </c>
      <c r="D418" s="2">
        <v>0</v>
      </c>
      <c r="E418" s="4">
        <v>0</v>
      </c>
      <c r="F418" s="4">
        <v>0</v>
      </c>
      <c r="G418" s="5">
        <v>0</v>
      </c>
      <c r="H418" s="4">
        <v>0.31724137931034485</v>
      </c>
      <c r="I418" s="3">
        <v>1.3846153846153846</v>
      </c>
      <c r="J418" s="3">
        <v>0</v>
      </c>
      <c r="K418" s="3">
        <v>0</v>
      </c>
      <c r="L418" s="4">
        <v>349.65034965034965</v>
      </c>
      <c r="M418" s="3">
        <v>1.9283950617283951</v>
      </c>
      <c r="N418" s="3">
        <v>0.87179487179487181</v>
      </c>
      <c r="O418" s="3">
        <v>0.66666666666666663</v>
      </c>
    </row>
    <row r="419" spans="1:15">
      <c r="A419" t="s">
        <v>619</v>
      </c>
      <c r="B419" s="4">
        <v>0</v>
      </c>
      <c r="C419" s="1">
        <v>0</v>
      </c>
      <c r="D419" s="2">
        <v>1</v>
      </c>
      <c r="E419" s="4">
        <v>0</v>
      </c>
      <c r="F419" s="4">
        <v>0</v>
      </c>
      <c r="G419" s="5">
        <v>0</v>
      </c>
      <c r="H419" s="4">
        <v>0.33216168717047451</v>
      </c>
      <c r="I419" s="3">
        <v>0.65384615384615385</v>
      </c>
      <c r="J419" s="3">
        <v>8.98876404494382E-2</v>
      </c>
      <c r="K419" s="3">
        <v>0</v>
      </c>
      <c r="L419" s="4">
        <v>205.90253946465342</v>
      </c>
      <c r="M419" s="3">
        <v>0.17960908610670892</v>
      </c>
      <c r="N419" s="3">
        <v>0.76102735901730878</v>
      </c>
      <c r="O419" s="3">
        <v>0.8259355961705831</v>
      </c>
    </row>
    <row r="420" spans="1:15">
      <c r="A420" t="s">
        <v>620</v>
      </c>
      <c r="B420" s="4">
        <v>12.195121951219512</v>
      </c>
      <c r="C420" s="1">
        <v>6</v>
      </c>
      <c r="D420" s="2">
        <v>1</v>
      </c>
      <c r="E420" s="4">
        <v>0</v>
      </c>
      <c r="F420" s="4">
        <v>4.9680800854509775</v>
      </c>
      <c r="G420" s="5">
        <v>0</v>
      </c>
      <c r="H420" s="4">
        <v>0.43248175182481752</v>
      </c>
      <c r="I420" s="3">
        <v>0.6276223776223776</v>
      </c>
      <c r="J420" s="3">
        <v>7.476635514018691E-2</v>
      </c>
      <c r="K420" s="3">
        <v>0</v>
      </c>
      <c r="L420" s="4">
        <v>275.72844474252923</v>
      </c>
      <c r="M420" s="3">
        <v>2.6044542609976074E-2</v>
      </c>
      <c r="N420" s="3">
        <v>0.74212805805922977</v>
      </c>
      <c r="O420" s="3">
        <v>0.84564131038312051</v>
      </c>
    </row>
    <row r="421" spans="1:15">
      <c r="A421" t="s">
        <v>621</v>
      </c>
      <c r="B421" s="4">
        <v>10.876954452753228</v>
      </c>
      <c r="C421" s="1">
        <v>6</v>
      </c>
      <c r="D421" s="2">
        <v>0.93859649122807021</v>
      </c>
      <c r="E421" s="4">
        <v>67.980965329707672</v>
      </c>
      <c r="F421" s="4">
        <v>15.437729811659697</v>
      </c>
      <c r="G421" s="5">
        <v>0</v>
      </c>
      <c r="H421" s="4">
        <v>0.33458083832335328</v>
      </c>
      <c r="I421" s="3">
        <v>0.78944137507673418</v>
      </c>
      <c r="J421" s="3">
        <v>9.4207955338450805E-2</v>
      </c>
      <c r="K421" s="3">
        <v>0</v>
      </c>
      <c r="L421" s="4">
        <v>359.27807561680748</v>
      </c>
      <c r="M421" s="3">
        <v>1.9550561797752809E-2</v>
      </c>
      <c r="N421" s="3">
        <v>0.77825</v>
      </c>
      <c r="O421" s="3">
        <v>0.84534284581847008</v>
      </c>
    </row>
    <row r="422" spans="1:15">
      <c r="A422" t="s">
        <v>623</v>
      </c>
      <c r="B422" s="4">
        <v>3.2679738562091503</v>
      </c>
      <c r="C422" s="1">
        <v>2</v>
      </c>
      <c r="D422" s="2">
        <v>0.77777777777777779</v>
      </c>
      <c r="E422" s="4">
        <v>0</v>
      </c>
      <c r="F422" s="4">
        <v>7.9923273657289009</v>
      </c>
      <c r="G422" s="5">
        <v>0</v>
      </c>
      <c r="H422" s="4">
        <v>0.28123935989104526</v>
      </c>
      <c r="I422" s="3">
        <v>0.89735099337748347</v>
      </c>
      <c r="J422" s="3">
        <v>8.4249084249084255E-2</v>
      </c>
      <c r="K422" s="3">
        <v>0</v>
      </c>
      <c r="L422" s="4">
        <v>627.39769820971867</v>
      </c>
      <c r="M422" s="3">
        <v>3.0941704035874439E-2</v>
      </c>
      <c r="N422" s="3">
        <v>0.70729366602687138</v>
      </c>
      <c r="O422" s="3">
        <v>0.76514745308310994</v>
      </c>
    </row>
    <row r="423" spans="1:15">
      <c r="A423" t="s">
        <v>625</v>
      </c>
      <c r="B423" s="4">
        <v>10.869565217391305</v>
      </c>
      <c r="C423" s="1">
        <v>0</v>
      </c>
      <c r="D423" s="2">
        <v>1</v>
      </c>
      <c r="E423" s="4">
        <v>0</v>
      </c>
      <c r="F423" s="4">
        <v>9.3650496347630643</v>
      </c>
      <c r="G423" s="5">
        <v>0</v>
      </c>
      <c r="H423" s="4">
        <v>0.22955523672883787</v>
      </c>
      <c r="I423" s="3">
        <v>0.83419689119170981</v>
      </c>
      <c r="J423" s="3">
        <v>0.10416666666666667</v>
      </c>
      <c r="K423" s="3">
        <v>0</v>
      </c>
      <c r="L423" s="4">
        <v>777.29911968533429</v>
      </c>
      <c r="M423" s="3">
        <v>7.2255489021956082E-2</v>
      </c>
      <c r="N423" s="3">
        <v>0.67891464104013566</v>
      </c>
      <c r="O423" s="3">
        <v>0.73129921259842523</v>
      </c>
    </row>
    <row r="424" spans="1:15">
      <c r="A424" t="s">
        <v>626</v>
      </c>
      <c r="B424" s="4">
        <v>0</v>
      </c>
      <c r="C424" s="1">
        <v>0</v>
      </c>
      <c r="D424" s="2">
        <v>0</v>
      </c>
      <c r="E424" s="4">
        <v>0</v>
      </c>
      <c r="F424" s="4">
        <v>0</v>
      </c>
      <c r="G424" s="5">
        <v>0</v>
      </c>
      <c r="H424" s="4">
        <v>0.46400000000000002</v>
      </c>
      <c r="I424" s="3">
        <v>0.83870967741935487</v>
      </c>
      <c r="J424" s="3">
        <v>0</v>
      </c>
      <c r="K424" s="3">
        <v>0</v>
      </c>
      <c r="L424" s="4">
        <v>243.47826086956519</v>
      </c>
      <c r="M424" s="3">
        <v>0.34272300469483569</v>
      </c>
      <c r="N424" s="3">
        <v>0.70985603543743081</v>
      </c>
      <c r="O424" s="3">
        <v>0.92173913043478262</v>
      </c>
    </row>
    <row r="425" spans="1:15">
      <c r="A425" t="s">
        <v>627</v>
      </c>
      <c r="B425" s="4">
        <v>0</v>
      </c>
      <c r="C425" s="1">
        <v>0</v>
      </c>
      <c r="D425" s="2">
        <v>0.66666666666666663</v>
      </c>
      <c r="E425" s="4">
        <v>0</v>
      </c>
      <c r="F425" s="4">
        <v>0</v>
      </c>
      <c r="G425" s="5">
        <v>0</v>
      </c>
      <c r="H425" s="4">
        <v>0.42857142857142855</v>
      </c>
      <c r="I425" s="3">
        <v>1.4852941176470589</v>
      </c>
      <c r="J425" s="3">
        <v>0.12121212121212122</v>
      </c>
      <c r="K425" s="3">
        <v>0</v>
      </c>
      <c r="L425" s="4">
        <v>884.12592096450101</v>
      </c>
      <c r="M425" s="3">
        <v>0.3872209391839877</v>
      </c>
      <c r="N425" s="3">
        <v>0.7177734375</v>
      </c>
      <c r="O425" s="3">
        <v>0.96326530612244898</v>
      </c>
    </row>
    <row r="426" spans="1:15">
      <c r="A426" t="s">
        <v>629</v>
      </c>
      <c r="B426" s="4">
        <v>0</v>
      </c>
      <c r="C426" s="1">
        <v>0</v>
      </c>
      <c r="D426" s="2">
        <v>0</v>
      </c>
      <c r="E426" s="4">
        <v>0</v>
      </c>
      <c r="F426" s="4">
        <v>0</v>
      </c>
      <c r="G426" s="5">
        <v>0</v>
      </c>
      <c r="H426" s="4">
        <v>0.12339331619537275</v>
      </c>
      <c r="I426" s="3">
        <v>1.0425531914893618</v>
      </c>
      <c r="J426" s="3">
        <v>7.4999999999999997E-2</v>
      </c>
      <c r="K426" s="3">
        <v>0</v>
      </c>
      <c r="L426" s="4">
        <v>215.09581540868206</v>
      </c>
      <c r="M426" s="3">
        <v>0.47966231772831924</v>
      </c>
      <c r="N426" s="3">
        <v>0.7525150905432596</v>
      </c>
      <c r="O426" s="3">
        <v>0.9507575757575758</v>
      </c>
    </row>
    <row r="427" spans="1:15">
      <c r="A427" t="s">
        <v>630</v>
      </c>
      <c r="B427" s="4">
        <v>50</v>
      </c>
      <c r="C427" s="1">
        <v>0</v>
      </c>
      <c r="D427" s="2">
        <v>0</v>
      </c>
      <c r="E427" s="4">
        <v>0</v>
      </c>
      <c r="F427" s="4">
        <v>0</v>
      </c>
      <c r="G427" s="5">
        <v>0</v>
      </c>
      <c r="H427" s="4">
        <v>0.33078880407124683</v>
      </c>
      <c r="I427" s="3">
        <v>0.76923076923076927</v>
      </c>
      <c r="J427" s="3">
        <v>0.15384615384615385</v>
      </c>
      <c r="K427" s="3">
        <v>0</v>
      </c>
      <c r="L427" s="4">
        <v>108.65628395508872</v>
      </c>
      <c r="M427" s="3">
        <v>0.32930513595166161</v>
      </c>
      <c r="N427" s="3">
        <v>0.77016742770167423</v>
      </c>
      <c r="O427" s="3">
        <v>0.87383177570093462</v>
      </c>
    </row>
    <row r="428" spans="1:15">
      <c r="A428" t="s">
        <v>631</v>
      </c>
      <c r="B428" s="4">
        <v>0</v>
      </c>
      <c r="C428" s="1">
        <v>0</v>
      </c>
      <c r="D428" s="2">
        <v>0</v>
      </c>
      <c r="E428" s="4">
        <v>0</v>
      </c>
      <c r="F428" s="4">
        <v>0</v>
      </c>
      <c r="G428" s="5">
        <v>0</v>
      </c>
      <c r="H428" s="4">
        <v>0.22356495468277945</v>
      </c>
      <c r="I428" s="3">
        <v>0.26530612244897961</v>
      </c>
      <c r="J428" s="3">
        <v>6.5217391304347824E-2</v>
      </c>
      <c r="K428" s="3">
        <v>0</v>
      </c>
      <c r="L428" s="4">
        <v>177.46228926353152</v>
      </c>
      <c r="M428" s="3">
        <v>9.5481670929241258E-2</v>
      </c>
      <c r="N428" s="3">
        <v>0.73657289002557547</v>
      </c>
      <c r="O428" s="3">
        <v>0.88874514877102195</v>
      </c>
    </row>
    <row r="429" spans="1:15">
      <c r="A429" t="s">
        <v>632</v>
      </c>
      <c r="B429" s="4">
        <v>5.1282051282051286</v>
      </c>
      <c r="C429" s="1">
        <v>2</v>
      </c>
      <c r="D429" s="2">
        <v>1</v>
      </c>
      <c r="E429" s="4">
        <v>0</v>
      </c>
      <c r="F429" s="4">
        <v>0</v>
      </c>
      <c r="G429" s="5">
        <v>0</v>
      </c>
      <c r="H429" s="4">
        <v>0.10413476263399694</v>
      </c>
      <c r="I429" s="3">
        <v>0.95774647887323938</v>
      </c>
      <c r="J429" s="3">
        <v>8.2417582417582416E-2</v>
      </c>
      <c r="K429" s="3">
        <v>0</v>
      </c>
      <c r="L429" s="4">
        <v>143.85304857806796</v>
      </c>
      <c r="M429" s="3">
        <v>0.24015619915392125</v>
      </c>
      <c r="N429" s="3">
        <v>0.64443742098609358</v>
      </c>
      <c r="O429" s="3">
        <v>0.75990675990675993</v>
      </c>
    </row>
    <row r="430" spans="1:15">
      <c r="A430" t="s">
        <v>633</v>
      </c>
      <c r="B430" s="4">
        <v>0</v>
      </c>
      <c r="C430" s="1">
        <v>1</v>
      </c>
      <c r="D430" s="2">
        <v>0</v>
      </c>
      <c r="E430" s="4">
        <v>0</v>
      </c>
      <c r="F430" s="4">
        <v>0</v>
      </c>
      <c r="G430" s="5">
        <v>0</v>
      </c>
      <c r="H430" s="4">
        <v>0.83018867924528306</v>
      </c>
      <c r="I430" s="3">
        <v>0.81818181818181823</v>
      </c>
      <c r="J430" s="3">
        <v>6.25E-2</v>
      </c>
      <c r="K430" s="3">
        <v>0</v>
      </c>
      <c r="L430" s="4">
        <v>476.44256220222343</v>
      </c>
      <c r="M430" s="3">
        <v>2.863905325443787</v>
      </c>
      <c r="N430" s="3">
        <v>0.6955445544554455</v>
      </c>
      <c r="O430" s="3">
        <v>0.88785046728971961</v>
      </c>
    </row>
    <row r="431" spans="1:15">
      <c r="A431" t="s">
        <v>634</v>
      </c>
      <c r="B431" s="4">
        <v>0</v>
      </c>
      <c r="C431" s="1">
        <v>0</v>
      </c>
      <c r="D431" s="2">
        <v>0</v>
      </c>
      <c r="E431" s="4">
        <v>0</v>
      </c>
      <c r="F431" s="4">
        <v>0</v>
      </c>
      <c r="G431" s="5">
        <v>0</v>
      </c>
      <c r="H431" s="4">
        <v>0.29988193624557263</v>
      </c>
      <c r="I431" s="3">
        <v>0.93442622950819676</v>
      </c>
      <c r="J431" s="3">
        <v>5.3571428571428568E-2</v>
      </c>
      <c r="K431" s="3">
        <v>0</v>
      </c>
      <c r="L431" s="4">
        <v>1015.3256704980843</v>
      </c>
      <c r="M431" s="3">
        <v>1.386001386001386E-3</v>
      </c>
      <c r="N431" s="3">
        <v>0.87951807228915657</v>
      </c>
      <c r="O431" s="3">
        <v>0.94388777555110226</v>
      </c>
    </row>
    <row r="432" spans="1:15">
      <c r="A432" t="s">
        <v>635</v>
      </c>
      <c r="B432" s="4">
        <v>0</v>
      </c>
      <c r="C432" s="1">
        <v>1</v>
      </c>
      <c r="D432" s="2">
        <v>1</v>
      </c>
      <c r="E432" s="4">
        <v>0</v>
      </c>
      <c r="F432" s="4">
        <v>15.18372304889159</v>
      </c>
      <c r="G432" s="5">
        <v>0</v>
      </c>
      <c r="H432" s="4">
        <v>0.18381344307270234</v>
      </c>
      <c r="I432" s="3">
        <v>0.90740740740740744</v>
      </c>
      <c r="J432" s="3">
        <v>7.8125E-2</v>
      </c>
      <c r="K432" s="3">
        <v>0</v>
      </c>
      <c r="L432" s="4">
        <v>136.6535074400243</v>
      </c>
      <c r="M432" s="3">
        <v>8.2885648503453563E-2</v>
      </c>
      <c r="N432" s="3">
        <v>0.6344827586206897</v>
      </c>
      <c r="O432" s="3">
        <v>0.64920273348519364</v>
      </c>
    </row>
    <row r="433" spans="1:15">
      <c r="A433" t="s">
        <v>637</v>
      </c>
      <c r="B433" s="4">
        <v>0</v>
      </c>
      <c r="C433" s="1">
        <v>0</v>
      </c>
      <c r="D433" s="2">
        <v>0</v>
      </c>
      <c r="E433" s="4">
        <v>0</v>
      </c>
      <c r="F433" s="4">
        <v>0</v>
      </c>
      <c r="G433" s="5">
        <v>0</v>
      </c>
      <c r="H433" s="4">
        <v>0.57239057239057234</v>
      </c>
      <c r="I433" s="3">
        <v>2.25</v>
      </c>
      <c r="J433" s="3">
        <v>0</v>
      </c>
      <c r="K433" s="3">
        <v>0</v>
      </c>
      <c r="L433" s="4">
        <v>258.93319523562923</v>
      </c>
      <c r="M433" s="3">
        <v>0.49805447470817121</v>
      </c>
      <c r="N433" s="3">
        <v>0.73126142595978061</v>
      </c>
      <c r="O433" s="3">
        <v>0.92753623188405798</v>
      </c>
    </row>
    <row r="434" spans="1:15">
      <c r="A434" t="s">
        <v>638</v>
      </c>
      <c r="B434" s="4">
        <v>45.454545454545453</v>
      </c>
      <c r="C434" s="1">
        <v>1</v>
      </c>
      <c r="D434" s="2">
        <v>1</v>
      </c>
      <c r="E434" s="4">
        <v>0</v>
      </c>
      <c r="F434" s="4">
        <v>0</v>
      </c>
      <c r="G434" s="5">
        <v>0</v>
      </c>
      <c r="H434" s="4">
        <v>0.50867052023121384</v>
      </c>
      <c r="I434" s="3">
        <v>0.84375</v>
      </c>
      <c r="J434" s="3">
        <v>0.10810810810810811</v>
      </c>
      <c r="K434" s="3">
        <v>0</v>
      </c>
      <c r="L434" s="4">
        <v>277.23870252287219</v>
      </c>
      <c r="M434" s="3">
        <v>0.29383429672447015</v>
      </c>
      <c r="N434" s="3">
        <v>0.85915492957746475</v>
      </c>
      <c r="O434" s="3">
        <v>0.92125984251968507</v>
      </c>
    </row>
    <row r="435" spans="1:15">
      <c r="A435" t="s">
        <v>639</v>
      </c>
      <c r="B435" s="4">
        <v>0</v>
      </c>
      <c r="C435" s="1">
        <v>0</v>
      </c>
      <c r="D435" s="2">
        <v>0</v>
      </c>
      <c r="E435" s="4">
        <v>0</v>
      </c>
      <c r="F435" s="4">
        <v>0</v>
      </c>
      <c r="G435" s="5">
        <v>0</v>
      </c>
      <c r="H435" s="4">
        <v>0.45394736842105265</v>
      </c>
      <c r="I435" s="3">
        <v>0.61904761904761907</v>
      </c>
      <c r="J435" s="3">
        <v>6.25E-2</v>
      </c>
      <c r="K435" s="3">
        <v>0</v>
      </c>
      <c r="L435" s="4">
        <v>465.11627906976742</v>
      </c>
      <c r="M435" s="3">
        <v>0</v>
      </c>
      <c r="N435" s="3">
        <v>0.88349514563106801</v>
      </c>
      <c r="O435" s="3">
        <v>0.7231638418079096</v>
      </c>
    </row>
    <row r="436" spans="1:15">
      <c r="A436" t="s">
        <v>640</v>
      </c>
      <c r="B436" s="4">
        <v>0</v>
      </c>
      <c r="C436" s="1">
        <v>0</v>
      </c>
      <c r="D436" s="2">
        <v>0</v>
      </c>
      <c r="E436" s="4">
        <v>0</v>
      </c>
      <c r="F436" s="4">
        <v>0</v>
      </c>
      <c r="G436" s="5">
        <v>0</v>
      </c>
      <c r="H436" s="4">
        <v>0.26506024096385544</v>
      </c>
      <c r="I436" s="3">
        <v>1.0746268656716418</v>
      </c>
      <c r="J436" s="3">
        <v>4.4117647058823532E-2</v>
      </c>
      <c r="K436" s="3">
        <v>0</v>
      </c>
      <c r="L436" s="4">
        <v>98.502758077226147</v>
      </c>
      <c r="M436" s="3">
        <v>5.1912568306010931E-2</v>
      </c>
      <c r="N436" s="3">
        <v>0.69379144062688369</v>
      </c>
      <c r="O436" s="3">
        <v>0.92008879023307433</v>
      </c>
    </row>
    <row r="437" spans="1:15">
      <c r="A437" t="s">
        <v>642</v>
      </c>
      <c r="B437" s="4">
        <v>5.5865921787709496</v>
      </c>
      <c r="C437" s="1">
        <v>0</v>
      </c>
      <c r="D437" s="2">
        <v>0.75</v>
      </c>
      <c r="E437" s="4">
        <v>0</v>
      </c>
      <c r="F437" s="4">
        <v>6.6484941160827074</v>
      </c>
      <c r="G437" s="5">
        <v>0</v>
      </c>
      <c r="H437" s="4">
        <v>0.3114840062926062</v>
      </c>
      <c r="I437" s="3">
        <v>0.78846153846153844</v>
      </c>
      <c r="J437" s="3">
        <v>0.10256410256410256</v>
      </c>
      <c r="K437" s="3">
        <v>0</v>
      </c>
      <c r="L437" s="4">
        <v>505.28555282228569</v>
      </c>
      <c r="M437" s="3">
        <v>0.22883373002380142</v>
      </c>
      <c r="N437" s="3">
        <v>0.70561797752808986</v>
      </c>
      <c r="O437" s="3">
        <v>0.87248322147651003</v>
      </c>
    </row>
    <row r="438" spans="1:15">
      <c r="A438" t="s">
        <v>644</v>
      </c>
      <c r="B438" s="4">
        <v>10.526315789473683</v>
      </c>
      <c r="C438" s="1">
        <v>4</v>
      </c>
      <c r="D438" s="2">
        <v>0.90909090909090906</v>
      </c>
      <c r="E438" s="4">
        <v>0</v>
      </c>
      <c r="F438" s="4">
        <v>3.2188495831589785</v>
      </c>
      <c r="G438" s="5">
        <v>0</v>
      </c>
      <c r="H438" s="4">
        <v>0.23859829940736924</v>
      </c>
      <c r="I438" s="3">
        <v>0.89276139410187672</v>
      </c>
      <c r="J438" s="3">
        <v>0.15012722646310434</v>
      </c>
      <c r="K438" s="3">
        <v>0</v>
      </c>
      <c r="L438" s="4">
        <v>672.73956288022657</v>
      </c>
      <c r="M438" s="3">
        <v>3.1872509960159364E-4</v>
      </c>
      <c r="N438" s="3">
        <v>0.68862509783459436</v>
      </c>
      <c r="O438" s="3">
        <v>0.83748753738783654</v>
      </c>
    </row>
    <row r="439" spans="1:15">
      <c r="A439" t="s">
        <v>646</v>
      </c>
      <c r="B439" s="4">
        <v>0</v>
      </c>
      <c r="C439" s="1">
        <v>0</v>
      </c>
      <c r="D439" s="2">
        <v>1</v>
      </c>
      <c r="E439" s="4">
        <v>0</v>
      </c>
      <c r="F439" s="4">
        <v>0</v>
      </c>
      <c r="G439" s="5">
        <v>0</v>
      </c>
      <c r="H439" s="4">
        <v>0.10317460317460317</v>
      </c>
      <c r="I439" s="3">
        <v>1.4285714285714286</v>
      </c>
      <c r="J439" s="3">
        <v>0.18032786885245902</v>
      </c>
      <c r="K439" s="3">
        <v>0</v>
      </c>
      <c r="L439" s="4">
        <v>166.11295681063123</v>
      </c>
      <c r="M439" s="3">
        <v>1.3386699507389161</v>
      </c>
      <c r="N439" s="3">
        <v>0.83458646616541354</v>
      </c>
      <c r="O439" s="3">
        <v>0.66956521739130437</v>
      </c>
    </row>
    <row r="440" spans="1:15">
      <c r="A440" t="s">
        <v>647</v>
      </c>
      <c r="B440" s="4">
        <v>5.5710306406685239</v>
      </c>
      <c r="C440" s="1">
        <v>1</v>
      </c>
      <c r="D440" s="2">
        <v>1</v>
      </c>
      <c r="E440" s="4">
        <v>0</v>
      </c>
      <c r="F440" s="4">
        <v>4.0043246706442952</v>
      </c>
      <c r="G440" s="5">
        <v>0</v>
      </c>
      <c r="H440" s="4">
        <v>0.42701371790362291</v>
      </c>
      <c r="I440" s="3">
        <v>0.87387387387387383</v>
      </c>
      <c r="J440" s="3">
        <v>5.9125964010282778E-2</v>
      </c>
      <c r="K440" s="3">
        <v>0</v>
      </c>
      <c r="L440" s="4">
        <v>568.61410323149005</v>
      </c>
      <c r="M440" s="3">
        <v>5.0163029847002754E-4</v>
      </c>
      <c r="N440" s="3">
        <v>0.74506172839506168</v>
      </c>
      <c r="O440" s="3">
        <v>0.81344759393539878</v>
      </c>
    </row>
    <row r="441" spans="1:15">
      <c r="A441" t="s">
        <v>649</v>
      </c>
      <c r="B441" s="4">
        <v>0</v>
      </c>
      <c r="C441" s="1">
        <v>0</v>
      </c>
      <c r="D441" s="2">
        <v>0.8571428571428571</v>
      </c>
      <c r="E441" s="4">
        <v>0</v>
      </c>
      <c r="F441" s="4">
        <v>18.923266155738482</v>
      </c>
      <c r="G441" s="5">
        <v>0</v>
      </c>
      <c r="H441" s="4">
        <v>8.9385474860335198E-2</v>
      </c>
      <c r="I441" s="3">
        <v>1.1200000000000001</v>
      </c>
      <c r="J441" s="3">
        <v>0.125</v>
      </c>
      <c r="K441" s="3">
        <v>0</v>
      </c>
      <c r="L441" s="4">
        <v>425.77348850411585</v>
      </c>
      <c r="M441" s="3">
        <v>5.0065302568567699E-2</v>
      </c>
      <c r="N441" s="3">
        <v>0.66934835076428001</v>
      </c>
      <c r="O441" s="3">
        <v>0.88782816229116945</v>
      </c>
    </row>
    <row r="442" spans="1:15">
      <c r="A442" t="s">
        <v>650</v>
      </c>
      <c r="B442" s="4">
        <v>13.698630136986301</v>
      </c>
      <c r="C442" s="1">
        <v>0</v>
      </c>
      <c r="D442" s="2">
        <v>0.77777777777777779</v>
      </c>
      <c r="E442" s="4">
        <v>0</v>
      </c>
      <c r="F442" s="4">
        <v>5.7593733801762372</v>
      </c>
      <c r="G442" s="5">
        <v>0</v>
      </c>
      <c r="H442" s="4">
        <v>0.202276707530648</v>
      </c>
      <c r="I442" s="3">
        <v>0.71084337349397586</v>
      </c>
      <c r="J442" s="3">
        <v>7.3825503355704702E-2</v>
      </c>
      <c r="K442" s="3">
        <v>0</v>
      </c>
      <c r="L442" s="4">
        <v>334.04365605022178</v>
      </c>
      <c r="M442" s="3">
        <v>2.1642764015645372E-2</v>
      </c>
      <c r="N442" s="3">
        <v>0.75619369369369371</v>
      </c>
      <c r="O442" s="3">
        <v>0.84138869979577946</v>
      </c>
    </row>
    <row r="443" spans="1:15">
      <c r="A443" t="s">
        <v>651</v>
      </c>
      <c r="B443" s="4">
        <v>8.695652173913043</v>
      </c>
      <c r="C443" s="1">
        <v>7</v>
      </c>
      <c r="D443" s="2">
        <v>0.92</v>
      </c>
      <c r="E443" s="4">
        <v>347.82608695652175</v>
      </c>
      <c r="F443" s="4">
        <v>12.123311395912712</v>
      </c>
      <c r="G443" s="5">
        <v>0</v>
      </c>
      <c r="H443" s="4">
        <v>0.23127501429388223</v>
      </c>
      <c r="I443" s="3">
        <v>0.69387755102040816</v>
      </c>
      <c r="J443" s="3">
        <v>0.10112359550561797</v>
      </c>
      <c r="K443" s="3">
        <v>0</v>
      </c>
      <c r="L443" s="4">
        <v>268.44475233806719</v>
      </c>
      <c r="M443" s="3">
        <v>3.2129997230172652E-2</v>
      </c>
      <c r="N443" s="3">
        <v>0.74862183020948181</v>
      </c>
      <c r="O443" s="3">
        <v>0.8015397775876818</v>
      </c>
    </row>
    <row r="444" spans="1:15">
      <c r="A444" t="s">
        <v>653</v>
      </c>
      <c r="B444" s="4">
        <v>11.952191235059761</v>
      </c>
      <c r="C444" s="1">
        <v>7</v>
      </c>
      <c r="D444" s="2">
        <v>1</v>
      </c>
      <c r="E444" s="4">
        <v>0</v>
      </c>
      <c r="F444" s="4">
        <v>0</v>
      </c>
      <c r="G444" s="5">
        <v>0</v>
      </c>
      <c r="H444" s="4">
        <v>0.17875499714448886</v>
      </c>
      <c r="I444" s="3">
        <v>0.87545787545787546</v>
      </c>
      <c r="J444" s="3">
        <v>0.10431654676258993</v>
      </c>
      <c r="K444" s="3">
        <v>0</v>
      </c>
      <c r="L444" s="4">
        <v>706.13594975285241</v>
      </c>
      <c r="M444" s="3">
        <v>0.10154997327632283</v>
      </c>
      <c r="N444" s="3">
        <v>0.72760679834634823</v>
      </c>
      <c r="O444" s="3">
        <v>0.69740308618742941</v>
      </c>
    </row>
    <row r="445" spans="1:15">
      <c r="A445" t="s">
        <v>655</v>
      </c>
      <c r="B445" s="4">
        <v>0</v>
      </c>
      <c r="C445" s="1">
        <v>0</v>
      </c>
      <c r="D445" s="2">
        <v>0</v>
      </c>
      <c r="E445" s="4">
        <v>0</v>
      </c>
      <c r="F445" s="4">
        <v>0</v>
      </c>
      <c r="G445" s="5">
        <v>0</v>
      </c>
      <c r="H445" s="4">
        <v>0.61618798955613574</v>
      </c>
      <c r="I445" s="3">
        <v>0.92307692307692313</v>
      </c>
      <c r="J445" s="3">
        <v>0.18604651162790697</v>
      </c>
      <c r="K445" s="3">
        <v>0</v>
      </c>
      <c r="L445" s="4">
        <v>357.02693930542034</v>
      </c>
      <c r="M445" s="3">
        <v>0.33078880407124683</v>
      </c>
      <c r="N445" s="3">
        <v>0.6962890625</v>
      </c>
      <c r="O445" s="3">
        <v>0.99259259259259258</v>
      </c>
    </row>
    <row r="446" spans="1:15">
      <c r="A446" t="s">
        <v>656</v>
      </c>
      <c r="B446" s="4">
        <v>0</v>
      </c>
      <c r="C446" s="1">
        <v>3</v>
      </c>
      <c r="D446" s="2">
        <v>0</v>
      </c>
      <c r="E446" s="4">
        <v>0</v>
      </c>
      <c r="F446" s="4">
        <v>18.234865061998541</v>
      </c>
      <c r="G446" s="5">
        <v>0</v>
      </c>
      <c r="H446" s="4">
        <v>0.26262626262626265</v>
      </c>
      <c r="I446" s="3">
        <v>1.0178571428571428</v>
      </c>
      <c r="J446" s="3">
        <v>0.21951219512195122</v>
      </c>
      <c r="K446" s="3">
        <v>0</v>
      </c>
      <c r="L446" s="4">
        <v>364.69730123997084</v>
      </c>
      <c r="M446" s="3">
        <v>0.59361997226074892</v>
      </c>
      <c r="N446" s="3">
        <v>0.70196078431372544</v>
      </c>
      <c r="O446" s="3">
        <v>0.65739570164348926</v>
      </c>
    </row>
    <row r="447" spans="1:15">
      <c r="A447" t="s">
        <v>658</v>
      </c>
      <c r="B447" s="4">
        <v>17.543859649122805</v>
      </c>
      <c r="C447" s="1">
        <v>1</v>
      </c>
      <c r="D447" s="2">
        <v>1</v>
      </c>
      <c r="E447" s="4">
        <v>438.59649122807014</v>
      </c>
      <c r="F447" s="4">
        <v>0</v>
      </c>
      <c r="G447" s="5">
        <v>0</v>
      </c>
      <c r="H447" s="4">
        <v>0.4842495367510809</v>
      </c>
      <c r="I447" s="3">
        <v>0.95918367346938771</v>
      </c>
      <c r="J447" s="3">
        <v>0.11214953271028037</v>
      </c>
      <c r="K447" s="3">
        <v>0</v>
      </c>
      <c r="L447" s="4">
        <v>313.78408666417636</v>
      </c>
      <c r="M447" s="3">
        <v>0.23360378634212306</v>
      </c>
      <c r="N447" s="3">
        <v>0.66805627931214173</v>
      </c>
      <c r="O447" s="3">
        <v>0.5969620253164557</v>
      </c>
    </row>
    <row r="448" spans="1:15">
      <c r="A448" t="s">
        <v>659</v>
      </c>
      <c r="B448" s="4">
        <v>42.25352112676056</v>
      </c>
      <c r="C448" s="1">
        <v>1</v>
      </c>
      <c r="D448" s="2">
        <v>1</v>
      </c>
      <c r="E448" s="4">
        <v>0</v>
      </c>
      <c r="F448" s="4">
        <v>0</v>
      </c>
      <c r="G448" s="5">
        <v>0</v>
      </c>
      <c r="H448" s="4">
        <v>0.27485380116959063</v>
      </c>
      <c r="I448" s="3">
        <v>0.9</v>
      </c>
      <c r="J448" s="3">
        <v>8.943089430894309E-2</v>
      </c>
      <c r="K448" s="3">
        <v>0</v>
      </c>
      <c r="L448" s="4">
        <v>194.29479819835731</v>
      </c>
      <c r="M448" s="3">
        <v>0.32020389249304915</v>
      </c>
      <c r="N448" s="3">
        <v>0.74185463659147866</v>
      </c>
      <c r="O448" s="3">
        <v>0.80534082923401262</v>
      </c>
    </row>
    <row r="449" spans="1:15">
      <c r="A449" t="s">
        <v>661</v>
      </c>
      <c r="B449" s="4">
        <v>2.2624434389140275</v>
      </c>
      <c r="C449" s="1">
        <v>0</v>
      </c>
      <c r="D449" s="2">
        <v>1</v>
      </c>
      <c r="E449" s="4">
        <v>0</v>
      </c>
      <c r="F449" s="4">
        <v>2.9175784099197668</v>
      </c>
      <c r="G449" s="5">
        <v>0</v>
      </c>
      <c r="H449" s="4">
        <v>0.33633324762149652</v>
      </c>
      <c r="I449" s="3">
        <v>1.113022113022113</v>
      </c>
      <c r="J449" s="3">
        <v>5.8227848101265821E-2</v>
      </c>
      <c r="K449" s="3">
        <v>0</v>
      </c>
      <c r="L449" s="4">
        <v>431.80160466812544</v>
      </c>
      <c r="M449" s="3">
        <v>2.1104467112205417E-2</v>
      </c>
      <c r="N449" s="3">
        <v>0.68492919757248816</v>
      </c>
      <c r="O449" s="3">
        <v>0.87878787878787878</v>
      </c>
    </row>
    <row r="450" spans="1:15">
      <c r="A450" t="s">
        <v>663</v>
      </c>
      <c r="B450" s="4">
        <v>83.333333333333329</v>
      </c>
      <c r="C450" s="1">
        <v>1</v>
      </c>
      <c r="D450" s="2">
        <v>0</v>
      </c>
      <c r="E450" s="4">
        <v>0</v>
      </c>
      <c r="F450" s="4">
        <v>0</v>
      </c>
      <c r="G450" s="5">
        <v>0</v>
      </c>
      <c r="H450" s="4">
        <v>0.56901408450704227</v>
      </c>
      <c r="I450" s="3">
        <v>0.60869565217391308</v>
      </c>
      <c r="J450" s="3">
        <v>5.2631578947368418E-2</v>
      </c>
      <c r="K450" s="3">
        <v>0</v>
      </c>
      <c r="L450" s="4">
        <v>162.44314489928524</v>
      </c>
      <c r="M450" s="3">
        <v>0.32495812395309881</v>
      </c>
      <c r="N450" s="3">
        <v>0.72388663967611333</v>
      </c>
      <c r="O450" s="3">
        <v>0.9363636363636364</v>
      </c>
    </row>
    <row r="451" spans="1:15">
      <c r="A451" t="s">
        <v>664</v>
      </c>
      <c r="B451" s="4">
        <v>0</v>
      </c>
      <c r="C451" s="1">
        <v>1</v>
      </c>
      <c r="D451" s="2">
        <v>0</v>
      </c>
      <c r="E451" s="4">
        <v>0</v>
      </c>
      <c r="F451" s="4">
        <v>0</v>
      </c>
      <c r="G451" s="5">
        <v>0</v>
      </c>
      <c r="H451" s="4">
        <v>0.10918114143920596</v>
      </c>
      <c r="I451" s="3">
        <v>1.2857142857142858</v>
      </c>
      <c r="J451" s="3">
        <v>7.3170731707317069E-2</v>
      </c>
      <c r="K451" s="3">
        <v>0</v>
      </c>
      <c r="L451" s="4">
        <v>524.22270426608816</v>
      </c>
      <c r="M451" s="3">
        <v>1.0917431192660549</v>
      </c>
      <c r="N451" s="3">
        <v>0.68664850136239786</v>
      </c>
      <c r="O451" s="3">
        <v>0.92335766423357668</v>
      </c>
    </row>
    <row r="452" spans="1:15">
      <c r="A452" t="s">
        <v>666</v>
      </c>
      <c r="B452" s="4">
        <v>0</v>
      </c>
      <c r="C452" s="1">
        <v>0</v>
      </c>
      <c r="D452" s="2">
        <v>1</v>
      </c>
      <c r="E452" s="4">
        <v>0</v>
      </c>
      <c r="F452" s="4">
        <v>0</v>
      </c>
      <c r="G452" s="5">
        <v>0</v>
      </c>
      <c r="H452" s="4">
        <v>0.41192411924119243</v>
      </c>
      <c r="I452" s="3">
        <v>0.48</v>
      </c>
      <c r="J452" s="3">
        <v>0</v>
      </c>
      <c r="K452" s="3">
        <v>0</v>
      </c>
      <c r="L452" s="4">
        <v>399.56411187795135</v>
      </c>
      <c r="M452" s="3">
        <v>0.3631713554987212</v>
      </c>
      <c r="N452" s="3">
        <v>0.73622047244094491</v>
      </c>
      <c r="O452" s="3">
        <v>0.86602870813397126</v>
      </c>
    </row>
    <row r="453" spans="1:15">
      <c r="A453" t="s">
        <v>667</v>
      </c>
      <c r="B453" s="4">
        <v>1.9455252918287937</v>
      </c>
      <c r="C453" s="1">
        <v>7</v>
      </c>
      <c r="D453" s="2">
        <v>0.91666666666666663</v>
      </c>
      <c r="E453" s="4">
        <v>194.55252918287937</v>
      </c>
      <c r="F453" s="4">
        <v>2.539295599400726</v>
      </c>
      <c r="G453" s="5">
        <v>0</v>
      </c>
      <c r="H453" s="4">
        <v>0.27480641094903657</v>
      </c>
      <c r="I453" s="3">
        <v>1.0373665480427046</v>
      </c>
      <c r="J453" s="3">
        <v>0.10526315789473684</v>
      </c>
      <c r="K453" s="3">
        <v>0</v>
      </c>
      <c r="L453" s="4">
        <v>500.24123308194305</v>
      </c>
      <c r="M453" s="3">
        <v>3.7840332256575911E-2</v>
      </c>
      <c r="N453" s="3">
        <v>0.73212818405916191</v>
      </c>
      <c r="O453" s="3">
        <v>0.81749164895232307</v>
      </c>
    </row>
    <row r="454" spans="1:15">
      <c r="A454" t="s">
        <v>669</v>
      </c>
      <c r="B454" s="4">
        <v>9.9431818181818183</v>
      </c>
      <c r="C454" s="1">
        <v>40</v>
      </c>
      <c r="D454" s="2">
        <v>0.75</v>
      </c>
      <c r="E454" s="4">
        <v>284.09090909090912</v>
      </c>
      <c r="F454" s="4">
        <v>22.426972171865362</v>
      </c>
      <c r="G454" s="5">
        <v>0</v>
      </c>
      <c r="H454" s="4">
        <v>0.22517111328397821</v>
      </c>
      <c r="I454" s="3">
        <v>1.1312997347480107</v>
      </c>
      <c r="J454" s="3">
        <v>0.10857908847184987</v>
      </c>
      <c r="K454" s="3">
        <v>0</v>
      </c>
      <c r="L454" s="4">
        <v>203.71166389444372</v>
      </c>
      <c r="M454" s="3">
        <v>9.1034229604478295E-2</v>
      </c>
      <c r="N454" s="3">
        <v>0.73058766075207549</v>
      </c>
      <c r="O454" s="3">
        <v>0.58582995951417005</v>
      </c>
    </row>
    <row r="455" spans="1:15">
      <c r="A455" t="s">
        <v>671</v>
      </c>
      <c r="B455" s="4">
        <v>0</v>
      </c>
      <c r="C455" s="1">
        <v>0</v>
      </c>
      <c r="D455" s="2">
        <v>0</v>
      </c>
      <c r="E455" s="4">
        <v>0</v>
      </c>
      <c r="F455" s="4">
        <v>0</v>
      </c>
      <c r="G455" s="5">
        <v>0</v>
      </c>
      <c r="H455" s="4">
        <v>0.68926553672316382</v>
      </c>
      <c r="I455" s="3">
        <v>1.3125</v>
      </c>
      <c r="J455" s="3">
        <v>0.16666666666666666</v>
      </c>
      <c r="K455" s="3">
        <v>0</v>
      </c>
      <c r="L455" s="4">
        <v>429.00042900042899</v>
      </c>
      <c r="M455" s="3">
        <v>0.99865951742627346</v>
      </c>
      <c r="N455" s="3">
        <v>0.69491525423728817</v>
      </c>
      <c r="O455" s="3">
        <v>0.7857142857142857</v>
      </c>
    </row>
    <row r="456" spans="1:15">
      <c r="A456" t="s">
        <v>672</v>
      </c>
      <c r="B456" s="4">
        <v>0</v>
      </c>
      <c r="C456" s="1">
        <v>0</v>
      </c>
      <c r="D456" s="2">
        <v>0</v>
      </c>
      <c r="E456" s="4">
        <v>0</v>
      </c>
      <c r="F456" s="4">
        <v>0</v>
      </c>
      <c r="G456" s="5">
        <v>0</v>
      </c>
      <c r="H456" s="4">
        <v>0.40825688073394495</v>
      </c>
      <c r="I456" s="3">
        <v>0.82352941176470584</v>
      </c>
      <c r="J456" s="3">
        <v>5.2631578947368418E-2</v>
      </c>
      <c r="K456" s="3">
        <v>0</v>
      </c>
      <c r="L456" s="4">
        <v>190.83969465648855</v>
      </c>
      <c r="M456" s="3">
        <v>0.43240093240093241</v>
      </c>
      <c r="N456" s="3">
        <v>0.7696629213483146</v>
      </c>
      <c r="O456" s="3">
        <v>0.9</v>
      </c>
    </row>
    <row r="457" spans="1:15">
      <c r="A457" t="s">
        <v>673</v>
      </c>
      <c r="B457" s="4">
        <v>0</v>
      </c>
      <c r="C457" s="1">
        <v>4</v>
      </c>
      <c r="D457" s="2">
        <v>1</v>
      </c>
      <c r="E457" s="4">
        <v>0</v>
      </c>
      <c r="F457" s="4">
        <v>0</v>
      </c>
      <c r="G457" s="5">
        <v>0</v>
      </c>
      <c r="H457" s="4">
        <v>0.38063214525891054</v>
      </c>
      <c r="I457" s="3">
        <v>1.0819672131147542</v>
      </c>
      <c r="J457" s="3">
        <v>0.10236220472440945</v>
      </c>
      <c r="K457" s="3">
        <v>0</v>
      </c>
      <c r="L457" s="4">
        <v>438.51798818686234</v>
      </c>
      <c r="M457" s="3">
        <v>0.5967604433077579</v>
      </c>
      <c r="N457" s="3">
        <v>0.72465663832570304</v>
      </c>
      <c r="O457" s="3">
        <v>0.85854616895874258</v>
      </c>
    </row>
    <row r="458" spans="1:15">
      <c r="A458" t="s">
        <v>674</v>
      </c>
      <c r="B458" s="4">
        <v>12.345679012345679</v>
      </c>
      <c r="C458" s="1">
        <v>1</v>
      </c>
      <c r="D458" s="2">
        <v>0.8571428571428571</v>
      </c>
      <c r="E458" s="4">
        <v>0</v>
      </c>
      <c r="F458" s="4">
        <v>6.9089401685781402</v>
      </c>
      <c r="G458" s="5">
        <v>0</v>
      </c>
      <c r="H458" s="4">
        <v>0.24778156996587031</v>
      </c>
      <c r="I458" s="3">
        <v>0.94982078853046592</v>
      </c>
      <c r="J458" s="3">
        <v>0.10483870967741936</v>
      </c>
      <c r="K458" s="3">
        <v>0</v>
      </c>
      <c r="L458" s="4">
        <v>549.26074340196215</v>
      </c>
      <c r="M458" s="3">
        <v>1.3823682837767345E-2</v>
      </c>
      <c r="N458" s="3">
        <v>0.75953516090584028</v>
      </c>
      <c r="O458" s="3">
        <v>0.5859375</v>
      </c>
    </row>
    <row r="459" spans="1:15">
      <c r="A459" t="s">
        <v>676</v>
      </c>
      <c r="B459" s="4">
        <v>2.8169014084507045</v>
      </c>
      <c r="C459" s="1">
        <v>7</v>
      </c>
      <c r="D459" s="2">
        <v>1</v>
      </c>
      <c r="E459" s="4">
        <v>0</v>
      </c>
      <c r="F459" s="4">
        <v>0</v>
      </c>
      <c r="G459" s="5">
        <v>0</v>
      </c>
      <c r="H459" s="4">
        <v>0.32158988256549231</v>
      </c>
      <c r="I459" s="3">
        <v>0.70833333333333337</v>
      </c>
      <c r="J459" s="3">
        <v>4.5296167247386762E-2</v>
      </c>
      <c r="K459" s="3">
        <v>0</v>
      </c>
      <c r="L459" s="4">
        <v>205.48519667868825</v>
      </c>
      <c r="M459" s="3">
        <v>0.10815540777038853</v>
      </c>
      <c r="N459" s="3">
        <v>0.71308016877637126</v>
      </c>
      <c r="O459" s="3">
        <v>0.97871179039301315</v>
      </c>
    </row>
    <row r="460" spans="1:15">
      <c r="A460" t="s">
        <v>677</v>
      </c>
      <c r="B460" s="4">
        <v>52.631578947368418</v>
      </c>
      <c r="C460" s="1">
        <v>1</v>
      </c>
      <c r="D460" s="2">
        <v>1</v>
      </c>
      <c r="E460" s="4">
        <v>0</v>
      </c>
      <c r="F460" s="4">
        <v>0</v>
      </c>
      <c r="G460" s="5">
        <v>0</v>
      </c>
      <c r="H460" s="4">
        <v>0.28823529411764703</v>
      </c>
      <c r="I460" s="3">
        <v>1.4705882352941178</v>
      </c>
      <c r="J460" s="3">
        <v>0</v>
      </c>
      <c r="K460" s="3">
        <v>0</v>
      </c>
      <c r="L460" s="4">
        <v>151.3431706394249</v>
      </c>
      <c r="M460" s="3">
        <v>0.3968253968253968</v>
      </c>
      <c r="N460" s="3">
        <v>0.75757575757575757</v>
      </c>
      <c r="O460" s="3">
        <v>0.94134078212290506</v>
      </c>
    </row>
    <row r="461" spans="1:15">
      <c r="A461" t="s">
        <v>678</v>
      </c>
      <c r="B461" s="4">
        <v>14.705882352941176</v>
      </c>
      <c r="C461" s="1">
        <v>0</v>
      </c>
      <c r="D461" s="2">
        <v>0</v>
      </c>
      <c r="E461" s="4">
        <v>0</v>
      </c>
      <c r="F461" s="4">
        <v>23.629489603024574</v>
      </c>
      <c r="G461" s="5">
        <v>0</v>
      </c>
      <c r="H461" s="4">
        <v>0.46768060836501901</v>
      </c>
      <c r="I461" s="3">
        <v>1.0833333333333333</v>
      </c>
      <c r="J461" s="3">
        <v>9.6774193548387094E-2</v>
      </c>
      <c r="K461" s="3">
        <v>0</v>
      </c>
      <c r="L461" s="4">
        <v>874.29111531190927</v>
      </c>
      <c r="M461" s="3">
        <v>1.6669838249286395</v>
      </c>
      <c r="N461" s="3">
        <v>0.67480383609415873</v>
      </c>
      <c r="O461" s="3">
        <v>0.85475792988313859</v>
      </c>
    </row>
    <row r="462" spans="1:15">
      <c r="A462" t="s">
        <v>679</v>
      </c>
      <c r="B462" s="4">
        <v>6.8965517241379306</v>
      </c>
      <c r="C462" s="1">
        <v>1</v>
      </c>
      <c r="D462" s="2">
        <v>1</v>
      </c>
      <c r="E462" s="4">
        <v>344.82758620689657</v>
      </c>
      <c r="F462" s="4">
        <v>0</v>
      </c>
      <c r="G462" s="5">
        <v>0</v>
      </c>
      <c r="H462" s="4">
        <v>0.18976799524092802</v>
      </c>
      <c r="I462" s="3">
        <v>1</v>
      </c>
      <c r="J462" s="3">
        <v>7.2555205047318619E-2</v>
      </c>
      <c r="K462" s="3">
        <v>0</v>
      </c>
      <c r="L462" s="4">
        <v>781.54544308584389</v>
      </c>
      <c r="M462" s="3">
        <v>4.9872773536895676E-2</v>
      </c>
      <c r="N462" s="3">
        <v>0.67203742203742201</v>
      </c>
      <c r="O462" s="3">
        <v>0.80757844878626406</v>
      </c>
    </row>
    <row r="463" spans="1:15">
      <c r="A463" t="s">
        <v>680</v>
      </c>
      <c r="B463" s="4">
        <v>0</v>
      </c>
      <c r="C463" s="1">
        <v>1</v>
      </c>
      <c r="D463" s="2">
        <v>1</v>
      </c>
      <c r="E463" s="4">
        <v>1282.051282051282</v>
      </c>
      <c r="F463" s="4">
        <v>0</v>
      </c>
      <c r="G463" s="5">
        <v>0</v>
      </c>
      <c r="H463" s="4">
        <v>0.5</v>
      </c>
      <c r="I463" s="3">
        <v>1.3164556962025316</v>
      </c>
      <c r="J463" s="3">
        <v>0.13829787234042554</v>
      </c>
      <c r="K463" s="3">
        <v>0</v>
      </c>
      <c r="L463" s="4">
        <v>657.32572219339215</v>
      </c>
      <c r="M463" s="3">
        <v>0.73628048780487809</v>
      </c>
      <c r="N463" s="3">
        <v>0.66787003610108309</v>
      </c>
      <c r="O463" s="3">
        <v>0.86357039187227869</v>
      </c>
    </row>
    <row r="464" spans="1:15">
      <c r="A464" t="s">
        <v>681</v>
      </c>
      <c r="B464" s="4">
        <v>6.369426751592357</v>
      </c>
      <c r="C464" s="1">
        <v>5</v>
      </c>
      <c r="D464" s="2">
        <v>1</v>
      </c>
      <c r="E464" s="4">
        <v>0</v>
      </c>
      <c r="F464" s="4">
        <v>0</v>
      </c>
      <c r="G464" s="5">
        <v>0</v>
      </c>
      <c r="H464" s="4">
        <v>0.12327506899724011</v>
      </c>
      <c r="I464" s="3">
        <v>1.1979865771812082</v>
      </c>
      <c r="J464" s="3">
        <v>8.6206896551724144E-2</v>
      </c>
      <c r="K464" s="3">
        <v>0</v>
      </c>
      <c r="L464" s="4">
        <v>142.57767167346395</v>
      </c>
      <c r="M464" s="3">
        <v>4.7609233305853253E-2</v>
      </c>
      <c r="N464" s="3">
        <v>0.8122866894197952</v>
      </c>
      <c r="O464" s="3">
        <v>0.8375430539609644</v>
      </c>
    </row>
    <row r="465" spans="1:15">
      <c r="A465" t="s">
        <v>682</v>
      </c>
      <c r="B465" s="4">
        <v>0</v>
      </c>
      <c r="C465" s="1">
        <v>0</v>
      </c>
      <c r="D465" s="2">
        <v>0</v>
      </c>
      <c r="E465" s="4">
        <v>0</v>
      </c>
      <c r="F465" s="4">
        <v>0</v>
      </c>
      <c r="G465" s="5">
        <v>0</v>
      </c>
      <c r="H465" s="4">
        <v>0.27901785714285715</v>
      </c>
      <c r="I465" s="3">
        <v>0.90909090909090906</v>
      </c>
      <c r="J465" s="3">
        <v>0.15555555555555556</v>
      </c>
      <c r="K465" s="3">
        <v>0</v>
      </c>
      <c r="L465" s="4">
        <v>730.57733428367783</v>
      </c>
      <c r="M465" s="3">
        <v>0.54925373134328359</v>
      </c>
      <c r="N465" s="3">
        <v>0.72684752104770811</v>
      </c>
      <c r="O465" s="3">
        <v>0.88529411764705879</v>
      </c>
    </row>
    <row r="466" spans="1:15">
      <c r="A466" t="s">
        <v>683</v>
      </c>
      <c r="B466" s="4">
        <v>0</v>
      </c>
      <c r="C466" s="1">
        <v>1</v>
      </c>
      <c r="D466" s="2">
        <v>0</v>
      </c>
      <c r="E466" s="4">
        <v>0</v>
      </c>
      <c r="F466" s="4">
        <v>0</v>
      </c>
      <c r="G466" s="5">
        <v>0</v>
      </c>
      <c r="H466" s="4">
        <v>0.28017241379310343</v>
      </c>
      <c r="I466" s="3">
        <v>0.67924528301886788</v>
      </c>
      <c r="J466" s="3">
        <v>5.2631578947368418E-2</v>
      </c>
      <c r="K466" s="3">
        <v>0</v>
      </c>
      <c r="L466" s="4">
        <v>130.86150490730643</v>
      </c>
      <c r="M466" s="3">
        <v>7.8947368421052634E-3</v>
      </c>
      <c r="N466" s="3">
        <v>0.6966292134831461</v>
      </c>
      <c r="O466" s="3">
        <v>0.97314578005115093</v>
      </c>
    </row>
    <row r="467" spans="1:15">
      <c r="A467" t="s">
        <v>685</v>
      </c>
      <c r="B467" s="4">
        <v>0</v>
      </c>
      <c r="C467" s="1">
        <v>0</v>
      </c>
      <c r="D467" s="2">
        <v>0</v>
      </c>
      <c r="E467" s="4">
        <v>0</v>
      </c>
      <c r="F467" s="4">
        <v>0</v>
      </c>
      <c r="G467" s="5">
        <v>0</v>
      </c>
      <c r="H467" s="4">
        <v>0.46153846153846156</v>
      </c>
      <c r="I467" s="3">
        <v>1.1333333333333333</v>
      </c>
      <c r="J467" s="3">
        <v>0</v>
      </c>
      <c r="K467" s="3">
        <v>0</v>
      </c>
      <c r="L467" s="4">
        <v>483.75950241879752</v>
      </c>
      <c r="M467" s="3">
        <v>0</v>
      </c>
      <c r="N467" s="3">
        <v>0.66806722689075626</v>
      </c>
      <c r="O467" s="3">
        <v>0.9101123595505618</v>
      </c>
    </row>
    <row r="468" spans="1:15">
      <c r="A468" t="s">
        <v>686</v>
      </c>
      <c r="B468" s="4">
        <v>8.6206896551724128</v>
      </c>
      <c r="C468" s="1">
        <v>0</v>
      </c>
      <c r="D468" s="2">
        <v>1</v>
      </c>
      <c r="E468" s="4">
        <v>431.0344827586207</v>
      </c>
      <c r="F468" s="4">
        <v>16.541229013315689</v>
      </c>
      <c r="G468" s="5">
        <v>0</v>
      </c>
      <c r="H468" s="4">
        <v>5.0696179935737239E-2</v>
      </c>
      <c r="I468" s="3">
        <v>0.93886462882096067</v>
      </c>
      <c r="J468" s="3">
        <v>0.14473684210526316</v>
      </c>
      <c r="K468" s="3">
        <v>0</v>
      </c>
      <c r="L468" s="4">
        <v>483.83094863948389</v>
      </c>
      <c r="M468" s="3">
        <v>6.9855552924461287E-2</v>
      </c>
      <c r="N468" s="3">
        <v>0.69878749202297386</v>
      </c>
      <c r="O468" s="3">
        <v>0.77187902187902191</v>
      </c>
    </row>
    <row r="469" spans="1:15">
      <c r="A469" t="s">
        <v>688</v>
      </c>
      <c r="B469" s="4">
        <v>17.543859649122805</v>
      </c>
      <c r="C469" s="1">
        <v>1</v>
      </c>
      <c r="D469" s="2">
        <v>1</v>
      </c>
      <c r="E469" s="4">
        <v>0</v>
      </c>
      <c r="F469" s="4">
        <v>19.924287706714484</v>
      </c>
      <c r="G469" s="5">
        <v>0</v>
      </c>
      <c r="H469" s="4">
        <v>0.19827586206896552</v>
      </c>
      <c r="I469" s="3">
        <v>0.91666666666666663</v>
      </c>
      <c r="J469" s="3">
        <v>4.1095890410958902E-2</v>
      </c>
      <c r="K469" s="3">
        <v>0</v>
      </c>
      <c r="L469" s="4">
        <v>418.41004184100416</v>
      </c>
      <c r="M469" s="3">
        <v>0</v>
      </c>
      <c r="N469" s="3">
        <v>0.65317919075144504</v>
      </c>
      <c r="O469" s="3">
        <v>0.810126582278481</v>
      </c>
    </row>
    <row r="470" spans="1:15">
      <c r="A470" t="s">
        <v>689</v>
      </c>
      <c r="B470" s="4">
        <v>0</v>
      </c>
      <c r="C470" s="1">
        <v>0</v>
      </c>
      <c r="D470" s="2">
        <v>0</v>
      </c>
      <c r="E470" s="4">
        <v>0</v>
      </c>
      <c r="F470" s="4">
        <v>0</v>
      </c>
      <c r="G470" s="5">
        <v>0</v>
      </c>
      <c r="H470" s="4">
        <v>0.34232845026985353</v>
      </c>
      <c r="I470" s="3">
        <v>1.1481481481481481</v>
      </c>
      <c r="J470" s="3">
        <v>4.9180327868852458E-2</v>
      </c>
      <c r="K470" s="3">
        <v>0</v>
      </c>
      <c r="L470" s="4">
        <v>388.09831824062098</v>
      </c>
      <c r="M470" s="3">
        <v>8.3533173461231014E-2</v>
      </c>
      <c r="N470" s="3">
        <v>0.73529411764705888</v>
      </c>
      <c r="O470" s="3">
        <v>0.75555555555555554</v>
      </c>
    </row>
    <row r="471" spans="1:15">
      <c r="A471" t="s">
        <v>690</v>
      </c>
      <c r="B471" s="4">
        <v>0</v>
      </c>
      <c r="C471" s="1">
        <v>0</v>
      </c>
      <c r="D471" s="2">
        <v>0</v>
      </c>
      <c r="E471" s="4">
        <v>0</v>
      </c>
      <c r="F471" s="4">
        <v>0</v>
      </c>
      <c r="G471" s="5">
        <v>0</v>
      </c>
      <c r="H471" s="4">
        <v>0.40399002493765584</v>
      </c>
      <c r="I471" s="3">
        <v>1.2916666666666667</v>
      </c>
      <c r="J471" s="3">
        <v>7.1428571428571425E-2</v>
      </c>
      <c r="K471" s="3">
        <v>0</v>
      </c>
      <c r="L471" s="4">
        <v>410.79812206572774</v>
      </c>
      <c r="M471" s="3">
        <v>2.4021592442645074</v>
      </c>
      <c r="N471" s="3">
        <v>0.76136363636363635</v>
      </c>
      <c r="O471" s="3">
        <v>0.81877022653721687</v>
      </c>
    </row>
    <row r="472" spans="1:15">
      <c r="A472" t="s">
        <v>691</v>
      </c>
      <c r="B472" s="4">
        <v>0</v>
      </c>
      <c r="C472" s="1">
        <v>0</v>
      </c>
      <c r="D472" s="2">
        <v>0</v>
      </c>
      <c r="E472" s="4">
        <v>0</v>
      </c>
      <c r="F472" s="4">
        <v>0</v>
      </c>
      <c r="G472" s="5">
        <v>0</v>
      </c>
      <c r="H472" s="4">
        <v>0.44776119402985076</v>
      </c>
      <c r="I472" s="3">
        <v>2</v>
      </c>
      <c r="J472" s="3">
        <v>5.5555555555555552E-2</v>
      </c>
      <c r="K472" s="3">
        <v>0</v>
      </c>
      <c r="L472" s="4">
        <v>256.14754098360652</v>
      </c>
      <c r="M472" s="3">
        <v>2.4129979035639413</v>
      </c>
      <c r="N472" s="3">
        <v>0.66520467836257313</v>
      </c>
      <c r="O472" s="3">
        <v>0.84090909090909094</v>
      </c>
    </row>
    <row r="473" spans="1:15">
      <c r="A473" t="s">
        <v>692</v>
      </c>
      <c r="B473" s="4">
        <v>0</v>
      </c>
      <c r="C473" s="1">
        <v>0</v>
      </c>
      <c r="D473" s="2">
        <v>0</v>
      </c>
      <c r="E473" s="4">
        <v>0</v>
      </c>
      <c r="F473" s="4">
        <v>0</v>
      </c>
      <c r="G473" s="5">
        <v>0</v>
      </c>
      <c r="H473" s="4">
        <v>0.2857142857142857</v>
      </c>
      <c r="I473" s="3">
        <v>0.33333333333333331</v>
      </c>
      <c r="J473" s="3">
        <v>0</v>
      </c>
      <c r="K473" s="3">
        <v>0</v>
      </c>
      <c r="L473" s="4">
        <v>184.50184501845018</v>
      </c>
      <c r="M473" s="3">
        <v>0.14084507042253522</v>
      </c>
      <c r="N473" s="3">
        <v>1</v>
      </c>
      <c r="O473" s="3">
        <v>0.94444444444444442</v>
      </c>
    </row>
    <row r="474" spans="1:15">
      <c r="A474" t="s">
        <v>693</v>
      </c>
      <c r="B474" s="4">
        <v>0</v>
      </c>
      <c r="C474" s="1">
        <v>0</v>
      </c>
      <c r="D474" s="2">
        <v>0</v>
      </c>
      <c r="E474" s="4">
        <v>0</v>
      </c>
      <c r="F474" s="4">
        <v>0</v>
      </c>
      <c r="G474" s="5">
        <v>0</v>
      </c>
      <c r="H474" s="4">
        <v>0.50632911392405067</v>
      </c>
      <c r="I474" s="3">
        <v>1.5625</v>
      </c>
      <c r="J474" s="3">
        <v>5.5555555555555552E-2</v>
      </c>
      <c r="K474" s="3">
        <v>0</v>
      </c>
      <c r="L474" s="4">
        <v>130.09540329575023</v>
      </c>
      <c r="M474" s="3">
        <v>6.8259385665529013E-2</v>
      </c>
      <c r="N474" s="3">
        <v>0.77325581395348841</v>
      </c>
      <c r="O474" s="3">
        <v>0.92924528301886788</v>
      </c>
    </row>
    <row r="475" spans="1:15">
      <c r="A475" t="s">
        <v>695</v>
      </c>
      <c r="B475" s="4">
        <v>11.457670273711011</v>
      </c>
      <c r="C475" s="1">
        <v>34</v>
      </c>
      <c r="D475" s="2">
        <v>0.98529411764705888</v>
      </c>
      <c r="E475" s="4">
        <v>0</v>
      </c>
      <c r="F475" s="4">
        <v>8.6774056134925779</v>
      </c>
      <c r="G475" s="5">
        <v>0</v>
      </c>
      <c r="H475" s="4">
        <v>0.22327654374236217</v>
      </c>
      <c r="I475" s="3">
        <v>0.84197376639600252</v>
      </c>
      <c r="J475" s="3">
        <v>0.11708645336963922</v>
      </c>
      <c r="K475" s="3">
        <v>0</v>
      </c>
      <c r="L475" s="4">
        <v>149.88246059668995</v>
      </c>
      <c r="M475" s="3">
        <v>1.9662213259389969E-3</v>
      </c>
      <c r="N475" s="3">
        <v>0.68296937977501049</v>
      </c>
      <c r="O475" s="3">
        <v>0.78279772046295748</v>
      </c>
    </row>
    <row r="476" spans="1:15">
      <c r="A476" t="s">
        <v>697</v>
      </c>
      <c r="B476" s="4">
        <v>17.718715393133998</v>
      </c>
      <c r="C476" s="1">
        <v>3</v>
      </c>
      <c r="D476" s="2">
        <v>0.88235294117647056</v>
      </c>
      <c r="E476" s="4">
        <v>221.48394241417498</v>
      </c>
      <c r="F476" s="4">
        <v>11.955287225775599</v>
      </c>
      <c r="G476" s="5">
        <v>0</v>
      </c>
      <c r="H476" s="4">
        <v>0.38925467474321834</v>
      </c>
      <c r="I476" s="3">
        <v>0.8123138033763655</v>
      </c>
      <c r="J476" s="3">
        <v>0.14431818181818182</v>
      </c>
      <c r="K476" s="3">
        <v>0</v>
      </c>
      <c r="L476" s="4">
        <v>121.04728316097795</v>
      </c>
      <c r="M476" s="3">
        <v>2.5954198473282442E-2</v>
      </c>
      <c r="N476" s="3">
        <v>0.74280550535242595</v>
      </c>
      <c r="O476" s="3">
        <v>0.92447086111916499</v>
      </c>
    </row>
    <row r="477" spans="1:15">
      <c r="A477" t="s">
        <v>699</v>
      </c>
      <c r="B477" s="4">
        <v>9.8039215686274517</v>
      </c>
      <c r="C477" s="1">
        <v>0</v>
      </c>
      <c r="D477" s="2">
        <v>0</v>
      </c>
      <c r="E477" s="4">
        <v>0</v>
      </c>
      <c r="F477" s="4">
        <v>0</v>
      </c>
      <c r="G477" s="5">
        <v>0</v>
      </c>
      <c r="H477" s="4">
        <v>0.33434650455927051</v>
      </c>
      <c r="I477" s="3">
        <v>1.4534883720930232</v>
      </c>
      <c r="J477" s="3">
        <v>0.12987012987012986</v>
      </c>
      <c r="K477" s="3">
        <v>0</v>
      </c>
      <c r="L477" s="4">
        <v>218.98424997894381</v>
      </c>
      <c r="M477" s="3">
        <v>0.16381953569864213</v>
      </c>
      <c r="N477" s="3">
        <v>0.7278950370792926</v>
      </c>
      <c r="O477" s="3">
        <v>0.93023255813953487</v>
      </c>
    </row>
    <row r="478" spans="1:15">
      <c r="A478" t="s">
        <v>701</v>
      </c>
      <c r="B478" s="4">
        <v>0</v>
      </c>
      <c r="C478" s="1">
        <v>0</v>
      </c>
      <c r="D478" s="2">
        <v>0.66666666666666663</v>
      </c>
      <c r="E478" s="4">
        <v>0</v>
      </c>
      <c r="F478" s="4">
        <v>16.539861065167052</v>
      </c>
      <c r="G478" s="5">
        <v>0</v>
      </c>
      <c r="H478" s="4">
        <v>0.19856115107913669</v>
      </c>
      <c r="I478" s="3">
        <v>1.0493827160493827</v>
      </c>
      <c r="J478" s="3">
        <v>0.04</v>
      </c>
      <c r="K478" s="3">
        <v>0</v>
      </c>
      <c r="L478" s="4">
        <v>396.95666556400926</v>
      </c>
      <c r="M478" s="3">
        <v>0.24588477366255143</v>
      </c>
      <c r="N478" s="3">
        <v>0.78400000000000003</v>
      </c>
      <c r="O478" s="3">
        <v>0.93150684931506844</v>
      </c>
    </row>
    <row r="479" spans="1:15">
      <c r="A479" t="s">
        <v>702</v>
      </c>
      <c r="B479" s="4">
        <v>28.571428571428569</v>
      </c>
      <c r="C479" s="1">
        <v>0</v>
      </c>
      <c r="D479" s="2">
        <v>0</v>
      </c>
      <c r="E479" s="4">
        <v>0</v>
      </c>
      <c r="F479" s="4">
        <v>0</v>
      </c>
      <c r="G479" s="5">
        <v>0</v>
      </c>
      <c r="H479" s="4">
        <v>0.19047619047619047</v>
      </c>
      <c r="I479" s="3">
        <v>1</v>
      </c>
      <c r="J479" s="3">
        <v>3.8461538461538464E-2</v>
      </c>
      <c r="K479" s="3">
        <v>0</v>
      </c>
      <c r="L479" s="4">
        <v>141.60294534126311</v>
      </c>
      <c r="M479" s="3">
        <v>1.1229404309252218</v>
      </c>
      <c r="N479" s="3">
        <v>0.6987951807228916</v>
      </c>
      <c r="O479" s="3">
        <v>0.93406593406593408</v>
      </c>
    </row>
    <row r="480" spans="1:15">
      <c r="A480" t="s">
        <v>703</v>
      </c>
      <c r="B480" s="4">
        <v>0</v>
      </c>
      <c r="C480" s="1">
        <v>0</v>
      </c>
      <c r="D480" s="2">
        <v>0</v>
      </c>
      <c r="E480" s="4">
        <v>0</v>
      </c>
      <c r="F480" s="4">
        <v>0</v>
      </c>
      <c r="G480" s="5">
        <v>0</v>
      </c>
      <c r="H480" s="4">
        <v>0.74564459930313587</v>
      </c>
      <c r="I480" s="3">
        <v>0.75</v>
      </c>
      <c r="J480" s="3">
        <v>0.16666666666666666</v>
      </c>
      <c r="K480" s="3">
        <v>0</v>
      </c>
      <c r="L480" s="4">
        <v>187.79342723004694</v>
      </c>
      <c r="M480" s="3">
        <v>1.4875518672199171</v>
      </c>
      <c r="N480" s="3">
        <v>0.66782006920415227</v>
      </c>
      <c r="O480" s="3">
        <v>1</v>
      </c>
    </row>
    <row r="481" spans="1:15">
      <c r="A481" t="s">
        <v>704</v>
      </c>
      <c r="B481" s="4">
        <v>9.2592592592592595</v>
      </c>
      <c r="C481" s="1">
        <v>5</v>
      </c>
      <c r="D481" s="2">
        <v>0.91666666666666663</v>
      </c>
      <c r="E481" s="4">
        <v>308.64197530864197</v>
      </c>
      <c r="F481" s="4">
        <v>4.1451922678346902</v>
      </c>
      <c r="G481" s="5">
        <v>0</v>
      </c>
      <c r="H481" s="4">
        <v>0.28760294755093196</v>
      </c>
      <c r="I481" s="3">
        <v>0.83181225554106908</v>
      </c>
      <c r="J481" s="3">
        <v>7.4901445466491454E-2</v>
      </c>
      <c r="K481" s="3">
        <v>0</v>
      </c>
      <c r="L481" s="4">
        <v>400.70191922402</v>
      </c>
      <c r="M481" s="3">
        <v>8.8935574229691873E-3</v>
      </c>
      <c r="N481" s="3">
        <v>0.70396694214876032</v>
      </c>
      <c r="O481" s="3">
        <v>0.85467196819085489</v>
      </c>
    </row>
    <row r="482" spans="1:15">
      <c r="A482" t="s">
        <v>706</v>
      </c>
      <c r="B482" s="4">
        <v>7.042253521126761</v>
      </c>
      <c r="C482" s="1">
        <v>1</v>
      </c>
      <c r="D482" s="2">
        <v>1</v>
      </c>
      <c r="E482" s="4">
        <v>0</v>
      </c>
      <c r="F482" s="4">
        <v>10.978956999085087</v>
      </c>
      <c r="G482" s="5">
        <v>0</v>
      </c>
      <c r="H482" s="4">
        <v>1.7958695001496557E-2</v>
      </c>
      <c r="I482" s="3">
        <v>0.8970588235294118</v>
      </c>
      <c r="J482" s="3">
        <v>8.5714285714285715E-2</v>
      </c>
      <c r="K482" s="3">
        <v>0</v>
      </c>
      <c r="L482" s="4">
        <v>325.70905763952425</v>
      </c>
      <c r="M482" s="3">
        <v>5.5252918287937741E-2</v>
      </c>
      <c r="N482" s="3">
        <v>0.69442365269461082</v>
      </c>
      <c r="O482" s="3">
        <v>0.94661458333333337</v>
      </c>
    </row>
    <row r="483" spans="1:15">
      <c r="A483" t="s">
        <v>708</v>
      </c>
      <c r="B483" s="4">
        <v>4.4052863436123353</v>
      </c>
      <c r="C483" s="1">
        <v>0</v>
      </c>
      <c r="D483" s="2">
        <v>1</v>
      </c>
      <c r="E483" s="4">
        <v>0</v>
      </c>
      <c r="F483" s="4">
        <v>3.7295341811807705</v>
      </c>
      <c r="G483" s="5">
        <v>0</v>
      </c>
      <c r="H483" s="4">
        <v>0.19198616315941194</v>
      </c>
      <c r="I483" s="3">
        <v>1.0532786885245902</v>
      </c>
      <c r="J483" s="3">
        <v>7.7551020408163265E-2</v>
      </c>
      <c r="K483" s="3">
        <v>0</v>
      </c>
      <c r="L483" s="4">
        <v>443.8145675605117</v>
      </c>
      <c r="M483" s="3">
        <v>4.3131820543911313E-2</v>
      </c>
      <c r="N483" s="3">
        <v>0.73212018620397801</v>
      </c>
      <c r="O483" s="3">
        <v>0.71169686985172986</v>
      </c>
    </row>
    <row r="484" spans="1:15">
      <c r="A484" t="s">
        <v>710</v>
      </c>
      <c r="B484" s="4">
        <v>76.923076923076934</v>
      </c>
      <c r="C484" s="1">
        <v>0</v>
      </c>
      <c r="D484" s="2">
        <v>0</v>
      </c>
      <c r="E484" s="4">
        <v>0</v>
      </c>
      <c r="F484" s="4">
        <v>0</v>
      </c>
      <c r="G484" s="5">
        <v>0</v>
      </c>
      <c r="H484" s="4">
        <v>0.52873563218390807</v>
      </c>
      <c r="I484" s="3">
        <v>1</v>
      </c>
      <c r="J484" s="3">
        <v>0.05</v>
      </c>
      <c r="K484" s="3">
        <v>0</v>
      </c>
      <c r="L484" s="4">
        <v>394.14414414414409</v>
      </c>
      <c r="M484" s="3">
        <v>0.77627118644067794</v>
      </c>
      <c r="N484" s="3">
        <v>0.84090909090909094</v>
      </c>
      <c r="O484" s="3">
        <v>1</v>
      </c>
    </row>
    <row r="485" spans="1:15">
      <c r="A485" t="s">
        <v>711</v>
      </c>
      <c r="B485" s="4">
        <v>0</v>
      </c>
      <c r="C485" s="1">
        <v>2</v>
      </c>
      <c r="D485" s="2">
        <v>0</v>
      </c>
      <c r="E485" s="4">
        <v>0</v>
      </c>
      <c r="F485" s="4">
        <v>0</v>
      </c>
      <c r="G485" s="5">
        <v>0</v>
      </c>
      <c r="H485" s="4">
        <v>0.47405329593267881</v>
      </c>
      <c r="I485" s="3">
        <v>0.97222222222222221</v>
      </c>
      <c r="J485" s="3">
        <v>5.8823529411764705E-2</v>
      </c>
      <c r="K485" s="3">
        <v>0</v>
      </c>
      <c r="L485" s="4">
        <v>129.64563526361277</v>
      </c>
      <c r="M485" s="3">
        <v>1.4214641080312722E-3</v>
      </c>
      <c r="N485" s="3">
        <v>0.75</v>
      </c>
      <c r="O485" s="3">
        <v>0.8393782383419689</v>
      </c>
    </row>
    <row r="486" spans="1:15">
      <c r="A486" t="s">
        <v>712</v>
      </c>
      <c r="B486" s="4">
        <v>16.316015457277803</v>
      </c>
      <c r="C486" s="1">
        <v>93</v>
      </c>
      <c r="D486" s="2">
        <v>0.83125000000000004</v>
      </c>
      <c r="E486" s="4">
        <v>128.81064834693001</v>
      </c>
      <c r="F486" s="4">
        <v>17.875879221233436</v>
      </c>
      <c r="G486" s="5">
        <v>0</v>
      </c>
      <c r="H486" s="4">
        <v>0.19469026548672566</v>
      </c>
      <c r="I486" s="3">
        <v>0.85270112708900114</v>
      </c>
      <c r="J486" s="3">
        <v>8.9648798521256928E-2</v>
      </c>
      <c r="K486" s="3">
        <v>0</v>
      </c>
      <c r="L486" s="4">
        <v>170.20945867174444</v>
      </c>
      <c r="M486" s="3">
        <v>1.8934284062439778E-2</v>
      </c>
      <c r="N486" s="3">
        <v>0.77941925624044828</v>
      </c>
      <c r="O486" s="3">
        <v>0.80638478519273227</v>
      </c>
    </row>
    <row r="487" spans="1:15">
      <c r="A487" t="s">
        <v>714</v>
      </c>
      <c r="B487" s="4">
        <v>0</v>
      </c>
      <c r="C487" s="1">
        <v>0</v>
      </c>
      <c r="D487" s="2">
        <v>0</v>
      </c>
      <c r="E487" s="4">
        <v>0</v>
      </c>
      <c r="F487" s="4">
        <v>0</v>
      </c>
      <c r="G487" s="5">
        <v>0</v>
      </c>
      <c r="H487" s="4">
        <v>0.21299638989169675</v>
      </c>
      <c r="I487" s="3">
        <v>1.6222222222222222</v>
      </c>
      <c r="J487" s="3">
        <v>0.18604651162790697</v>
      </c>
      <c r="K487" s="3">
        <v>0</v>
      </c>
      <c r="L487" s="4">
        <v>419.42604856512145</v>
      </c>
      <c r="M487" s="3">
        <v>0.2115971515768057</v>
      </c>
      <c r="N487" s="3">
        <v>0.72535211267605637</v>
      </c>
      <c r="O487" s="3">
        <v>0.89914367269267359</v>
      </c>
    </row>
    <row r="488" spans="1:15">
      <c r="A488" t="s">
        <v>715</v>
      </c>
      <c r="B488" s="4">
        <v>0</v>
      </c>
      <c r="C488" s="1">
        <v>0</v>
      </c>
      <c r="D488" s="2">
        <v>0</v>
      </c>
      <c r="E488" s="4">
        <v>0</v>
      </c>
      <c r="F488" s="4">
        <v>0</v>
      </c>
      <c r="G488" s="5">
        <v>0</v>
      </c>
      <c r="H488" s="4">
        <v>0.19607843137254902</v>
      </c>
      <c r="I488" s="3">
        <v>0.70370370370370372</v>
      </c>
      <c r="J488" s="3">
        <v>0.10344827586206896</v>
      </c>
      <c r="K488" s="3">
        <v>0</v>
      </c>
      <c r="L488" s="4">
        <v>105.63380281690139</v>
      </c>
      <c r="M488" s="3">
        <v>0.41477272727272729</v>
      </c>
      <c r="N488" s="3">
        <v>0.75531914893617025</v>
      </c>
      <c r="O488" s="3">
        <v>0.88888888888888884</v>
      </c>
    </row>
    <row r="489" spans="1:15">
      <c r="A489" t="s">
        <v>716</v>
      </c>
      <c r="B489" s="4">
        <v>0</v>
      </c>
      <c r="C489" s="1">
        <v>0</v>
      </c>
      <c r="D489" s="2">
        <v>0.5</v>
      </c>
      <c r="E489" s="4">
        <v>0</v>
      </c>
      <c r="F489" s="4">
        <v>0</v>
      </c>
      <c r="G489" s="5">
        <v>0</v>
      </c>
      <c r="H489" s="4">
        <v>0.1925343811394892</v>
      </c>
      <c r="I489" s="3">
        <v>1.027027027027027</v>
      </c>
      <c r="J489" s="3">
        <v>6.3829787234042548E-2</v>
      </c>
      <c r="K489" s="3">
        <v>0</v>
      </c>
      <c r="L489" s="4">
        <v>88.054006457293809</v>
      </c>
      <c r="M489" s="3">
        <v>0.42474916387959866</v>
      </c>
      <c r="N489" s="3">
        <v>0.65817091454272869</v>
      </c>
      <c r="O489" s="3">
        <v>1</v>
      </c>
    </row>
    <row r="490" spans="1:15">
      <c r="A490" t="s">
        <v>717</v>
      </c>
      <c r="B490" s="4">
        <v>0</v>
      </c>
      <c r="C490" s="1">
        <v>0</v>
      </c>
      <c r="D490" s="2">
        <v>0</v>
      </c>
      <c r="E490" s="4">
        <v>0</v>
      </c>
      <c r="F490" s="4">
        <v>0</v>
      </c>
      <c r="G490" s="5">
        <v>0</v>
      </c>
      <c r="H490" s="4">
        <v>0.52564102564102566</v>
      </c>
      <c r="I490" s="3">
        <v>1.1666666666666667</v>
      </c>
      <c r="J490" s="3">
        <v>4.7619047619047616E-2</v>
      </c>
      <c r="K490" s="3">
        <v>0</v>
      </c>
      <c r="L490" s="4">
        <v>144.92753623188406</v>
      </c>
      <c r="M490" s="3">
        <v>0.96282527881040891</v>
      </c>
      <c r="N490" s="3">
        <v>0.60479041916167664</v>
      </c>
      <c r="O490" s="3">
        <v>0.9555555555555556</v>
      </c>
    </row>
    <row r="491" spans="1:15">
      <c r="A491" t="s">
        <v>718</v>
      </c>
      <c r="B491" s="4">
        <v>0</v>
      </c>
      <c r="C491" s="1">
        <v>0</v>
      </c>
      <c r="D491" s="2">
        <v>1</v>
      </c>
      <c r="E491" s="4">
        <v>0</v>
      </c>
      <c r="F491" s="4">
        <v>22.893772893772894</v>
      </c>
      <c r="G491" s="5">
        <v>0</v>
      </c>
      <c r="H491" s="4">
        <v>0.25806451612903225</v>
      </c>
      <c r="I491" s="3">
        <v>0.79591836734693877</v>
      </c>
      <c r="J491" s="3">
        <v>6.3829787234042548E-2</v>
      </c>
      <c r="K491" s="3">
        <v>0</v>
      </c>
      <c r="L491" s="4">
        <v>251.83150183150184</v>
      </c>
      <c r="M491" s="3">
        <v>0</v>
      </c>
      <c r="N491" s="3">
        <v>0.7133757961783439</v>
      </c>
      <c r="O491" s="3">
        <v>0.7857142857142857</v>
      </c>
    </row>
    <row r="492" spans="1:15">
      <c r="A492" t="s">
        <v>720</v>
      </c>
      <c r="B492" s="4">
        <v>0</v>
      </c>
      <c r="C492" s="1">
        <v>0</v>
      </c>
      <c r="D492" s="2">
        <v>1</v>
      </c>
      <c r="E492" s="4">
        <v>0</v>
      </c>
      <c r="F492" s="4">
        <v>0</v>
      </c>
      <c r="G492" s="5">
        <v>0</v>
      </c>
      <c r="H492" s="4">
        <v>0.16639477977161501</v>
      </c>
      <c r="I492" s="3">
        <v>1.3076923076923077</v>
      </c>
      <c r="J492" s="3">
        <v>6.6666666666666666E-2</v>
      </c>
      <c r="K492" s="3">
        <v>0</v>
      </c>
      <c r="L492" s="4">
        <v>140.38371548900327</v>
      </c>
      <c r="M492" s="3">
        <v>0.5732959850606909</v>
      </c>
      <c r="N492" s="3">
        <v>0.83043478260869563</v>
      </c>
      <c r="O492" s="3">
        <v>0.76843317972350234</v>
      </c>
    </row>
    <row r="493" spans="1:15">
      <c r="A493" t="s">
        <v>721</v>
      </c>
      <c r="B493" s="4">
        <v>0</v>
      </c>
      <c r="C493" s="1">
        <v>0</v>
      </c>
      <c r="D493" s="2">
        <v>0</v>
      </c>
      <c r="E493" s="4">
        <v>0</v>
      </c>
      <c r="F493" s="4">
        <v>0</v>
      </c>
      <c r="G493" s="5">
        <v>0</v>
      </c>
      <c r="H493" s="4">
        <v>0.38167938931297712</v>
      </c>
      <c r="I493" s="3">
        <v>1.7586206896551724</v>
      </c>
      <c r="J493" s="3">
        <v>0.11538461538461539</v>
      </c>
      <c r="K493" s="3">
        <v>0</v>
      </c>
      <c r="L493" s="4">
        <v>256.78650036683786</v>
      </c>
      <c r="M493" s="3">
        <v>0.92262773722627733</v>
      </c>
      <c r="N493" s="3">
        <v>0.73790322580645162</v>
      </c>
      <c r="O493" s="3">
        <v>0.95061728395061729</v>
      </c>
    </row>
    <row r="494" spans="1:15">
      <c r="A494" t="s">
        <v>722</v>
      </c>
      <c r="B494" s="4">
        <v>0</v>
      </c>
      <c r="C494" s="1">
        <v>0</v>
      </c>
      <c r="D494" s="2">
        <v>0</v>
      </c>
      <c r="E494" s="4">
        <v>0</v>
      </c>
      <c r="F494" s="4">
        <v>0</v>
      </c>
      <c r="G494" s="5">
        <v>0</v>
      </c>
      <c r="H494" s="4">
        <v>0.54794520547945202</v>
      </c>
      <c r="I494" s="3">
        <v>1.7777777777777777</v>
      </c>
      <c r="J494" s="3">
        <v>0</v>
      </c>
      <c r="K494" s="3">
        <v>0</v>
      </c>
      <c r="L494" s="4">
        <v>515.13200257565995</v>
      </c>
      <c r="M494" s="3">
        <v>0.41726618705035973</v>
      </c>
      <c r="N494" s="3">
        <v>0.66666666666666663</v>
      </c>
      <c r="O494" s="3">
        <v>0.8571428571428571</v>
      </c>
    </row>
    <row r="495" spans="1:15">
      <c r="A495" t="s">
        <v>723</v>
      </c>
      <c r="B495" s="4">
        <v>29.411764705882351</v>
      </c>
      <c r="C495" s="1">
        <v>0</v>
      </c>
      <c r="D495" s="2">
        <v>1</v>
      </c>
      <c r="E495" s="4">
        <v>0</v>
      </c>
      <c r="F495" s="4">
        <v>0</v>
      </c>
      <c r="G495" s="5">
        <v>0</v>
      </c>
      <c r="H495" s="4">
        <v>0.19570405727923629</v>
      </c>
      <c r="I495" s="3">
        <v>0.72222222222222221</v>
      </c>
      <c r="J495" s="3">
        <v>0.1</v>
      </c>
      <c r="K495" s="3">
        <v>0</v>
      </c>
      <c r="L495" s="4">
        <v>104.96850944716584</v>
      </c>
      <c r="M495" s="3">
        <v>0.29528158295281581</v>
      </c>
      <c r="N495" s="3">
        <v>0.75806451612903225</v>
      </c>
      <c r="O495" s="3">
        <v>0.875</v>
      </c>
    </row>
    <row r="496" spans="1:15">
      <c r="A496" t="s">
        <v>724</v>
      </c>
      <c r="B496" s="4">
        <v>0</v>
      </c>
      <c r="C496" s="1">
        <v>0</v>
      </c>
      <c r="D496" s="2">
        <v>0</v>
      </c>
      <c r="E496" s="4">
        <v>0</v>
      </c>
      <c r="F496" s="4">
        <v>0</v>
      </c>
      <c r="G496" s="5">
        <v>0</v>
      </c>
      <c r="H496" s="4">
        <v>0.33047210300429186</v>
      </c>
      <c r="I496" s="3">
        <v>1.037037037037037</v>
      </c>
      <c r="J496" s="3">
        <v>3.0303030303030304E-2</v>
      </c>
      <c r="K496" s="3">
        <v>0</v>
      </c>
      <c r="L496" s="4">
        <v>393.18479685452161</v>
      </c>
      <c r="M496" s="3">
        <v>1.6878422782037239</v>
      </c>
      <c r="N496" s="3">
        <v>0.77358490566037741</v>
      </c>
      <c r="O496" s="3">
        <v>0.87071240105540892</v>
      </c>
    </row>
    <row r="497" spans="1:15">
      <c r="A497" t="s">
        <v>725</v>
      </c>
      <c r="B497" s="4">
        <v>0</v>
      </c>
      <c r="C497" s="1">
        <v>1</v>
      </c>
      <c r="D497" s="2">
        <v>0</v>
      </c>
      <c r="E497" s="4">
        <v>0</v>
      </c>
      <c r="F497" s="4">
        <v>0</v>
      </c>
      <c r="G497" s="5">
        <v>0</v>
      </c>
      <c r="H497" s="4">
        <v>0.31761786600496278</v>
      </c>
      <c r="I497" s="3">
        <v>0.625</v>
      </c>
      <c r="J497" s="3">
        <v>8.3333333333333329E-2</v>
      </c>
      <c r="K497" s="3">
        <v>0</v>
      </c>
      <c r="L497" s="4">
        <v>361.12934996717007</v>
      </c>
      <c r="M497" s="3">
        <v>0.59677419354838712</v>
      </c>
      <c r="N497" s="3">
        <v>0.8</v>
      </c>
      <c r="O497" s="3">
        <v>1</v>
      </c>
    </row>
    <row r="498" spans="1:15" ht="15.75" thickBot="1">
      <c r="A498" s="10" t="s">
        <v>726</v>
      </c>
      <c r="B498" s="4">
        <v>4.1152263374485596</v>
      </c>
      <c r="C498" s="1">
        <v>2</v>
      </c>
      <c r="D498" s="2">
        <v>1</v>
      </c>
      <c r="E498" s="4">
        <v>411.52263374485602</v>
      </c>
      <c r="F498" s="4">
        <v>0</v>
      </c>
      <c r="G498" s="5">
        <v>0</v>
      </c>
      <c r="H498" s="4">
        <v>0.32432432432432434</v>
      </c>
      <c r="I498" s="3">
        <v>1.2382978723404254</v>
      </c>
      <c r="J498" s="3">
        <v>8.7378640776699032E-2</v>
      </c>
      <c r="K498" s="3">
        <v>0</v>
      </c>
      <c r="L498" s="4">
        <v>145.97687726264158</v>
      </c>
      <c r="M498" s="3">
        <v>0.53601462522851917</v>
      </c>
      <c r="N498" s="3">
        <v>0.72688538559863658</v>
      </c>
      <c r="O498" s="3">
        <v>0.79220779220779225</v>
      </c>
    </row>
    <row r="500" spans="1:15">
      <c r="A500" t="s">
        <v>740</v>
      </c>
    </row>
  </sheetData>
  <sheetProtection algorithmName="SHA-512" hashValue="GxF0+CaJZF6FUtYWHDWRJFL8K7U6fcghpESQfUjJ9dJkllo4uDlSrGLPpKWv/QxKCed2PE+IPcVJ04crlUqItw==" saltValue="PNn2qapjSqwlAuhxBIkcOw==" spinCount="100000" sheet="1" objects="1" scenarios="1"/>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J514"/>
  <sheetViews>
    <sheetView workbookViewId="0">
      <selection activeCell="P10" sqref="P10"/>
    </sheetView>
  </sheetViews>
  <sheetFormatPr defaultRowHeight="15"/>
  <cols>
    <col min="3" max="3" width="25.5703125" customWidth="1"/>
  </cols>
  <sheetData>
    <row r="1" spans="1:10">
      <c r="A1" t="s">
        <v>741</v>
      </c>
    </row>
    <row r="2" spans="1:10">
      <c r="A2" t="s">
        <v>742</v>
      </c>
    </row>
    <row r="3" spans="1:10">
      <c r="A3" t="s">
        <v>743</v>
      </c>
    </row>
    <row r="4" spans="1:10">
      <c r="A4" t="s">
        <v>744</v>
      </c>
    </row>
    <row r="5" spans="1:10">
      <c r="A5" t="s">
        <v>745</v>
      </c>
    </row>
    <row r="6" spans="1:10">
      <c r="A6" t="s">
        <v>746</v>
      </c>
    </row>
    <row r="7" spans="1:10">
      <c r="A7" t="s">
        <v>747</v>
      </c>
    </row>
    <row r="8" spans="1:10">
      <c r="A8" t="s">
        <v>748</v>
      </c>
    </row>
    <row r="9" spans="1:10">
      <c r="A9" t="s">
        <v>749</v>
      </c>
    </row>
    <row r="10" spans="1:10">
      <c r="A10" t="s">
        <v>750</v>
      </c>
    </row>
    <row r="13" spans="1:10">
      <c r="A13" t="s">
        <v>751</v>
      </c>
      <c r="B13" t="s">
        <v>50</v>
      </c>
      <c r="C13" t="s">
        <v>752</v>
      </c>
      <c r="D13" t="s">
        <v>753</v>
      </c>
      <c r="E13" t="s">
        <v>754</v>
      </c>
      <c r="F13" t="s">
        <v>755</v>
      </c>
      <c r="G13" t="s">
        <v>756</v>
      </c>
      <c r="H13" t="s">
        <v>757</v>
      </c>
      <c r="I13" t="s">
        <v>758</v>
      </c>
      <c r="J13" t="s">
        <v>759</v>
      </c>
    </row>
    <row r="14" spans="1:10">
      <c r="A14" t="s">
        <v>760</v>
      </c>
      <c r="B14" t="s">
        <v>761</v>
      </c>
      <c r="C14" t="s">
        <v>762</v>
      </c>
      <c r="D14">
        <v>80</v>
      </c>
      <c r="E14">
        <v>93</v>
      </c>
      <c r="F14">
        <v>87</v>
      </c>
      <c r="G14">
        <v>45</v>
      </c>
      <c r="H14">
        <v>87</v>
      </c>
      <c r="I14">
        <v>57</v>
      </c>
      <c r="J14">
        <v>48</v>
      </c>
    </row>
    <row r="15" spans="1:10">
      <c r="A15" t="s">
        <v>760</v>
      </c>
      <c r="B15" t="s">
        <v>763</v>
      </c>
      <c r="C15" t="s">
        <v>764</v>
      </c>
      <c r="D15">
        <v>62</v>
      </c>
      <c r="E15">
        <v>69</v>
      </c>
      <c r="F15">
        <v>92</v>
      </c>
      <c r="G15">
        <v>24</v>
      </c>
      <c r="H15">
        <v>96</v>
      </c>
      <c r="I15">
        <v>54</v>
      </c>
      <c r="J15">
        <v>32</v>
      </c>
    </row>
    <row r="16" spans="1:10">
      <c r="A16" t="s">
        <v>760</v>
      </c>
      <c r="B16" t="s">
        <v>765</v>
      </c>
      <c r="C16" t="s">
        <v>766</v>
      </c>
      <c r="D16">
        <v>71</v>
      </c>
      <c r="E16">
        <v>79</v>
      </c>
      <c r="F16">
        <v>71</v>
      </c>
      <c r="G16">
        <v>18</v>
      </c>
      <c r="H16">
        <v>90</v>
      </c>
      <c r="I16">
        <v>19</v>
      </c>
      <c r="J16">
        <v>13</v>
      </c>
    </row>
    <row r="17" spans="1:10">
      <c r="A17" t="s">
        <v>760</v>
      </c>
      <c r="B17" t="s">
        <v>767</v>
      </c>
      <c r="C17" t="s">
        <v>768</v>
      </c>
      <c r="D17">
        <v>35</v>
      </c>
      <c r="E17">
        <v>47</v>
      </c>
      <c r="F17">
        <v>59</v>
      </c>
      <c r="G17">
        <v>32</v>
      </c>
      <c r="H17">
        <v>100</v>
      </c>
      <c r="I17">
        <v>27</v>
      </c>
      <c r="J17">
        <v>17</v>
      </c>
    </row>
    <row r="18" spans="1:10">
      <c r="A18" t="s">
        <v>760</v>
      </c>
      <c r="B18" t="s">
        <v>769</v>
      </c>
      <c r="C18" t="s">
        <v>770</v>
      </c>
      <c r="D18">
        <v>71</v>
      </c>
      <c r="E18">
        <v>0</v>
      </c>
      <c r="F18">
        <v>35</v>
      </c>
      <c r="G18">
        <v>36</v>
      </c>
      <c r="H18">
        <v>96</v>
      </c>
      <c r="I18">
        <v>7</v>
      </c>
      <c r="J18">
        <v>2</v>
      </c>
    </row>
    <row r="19" spans="1:10">
      <c r="A19" t="s">
        <v>760</v>
      </c>
      <c r="B19" t="s">
        <v>771</v>
      </c>
      <c r="C19" t="s">
        <v>772</v>
      </c>
      <c r="D19">
        <v>61</v>
      </c>
      <c r="E19">
        <v>81</v>
      </c>
      <c r="F19">
        <v>68</v>
      </c>
      <c r="G19">
        <v>33</v>
      </c>
      <c r="H19">
        <v>75</v>
      </c>
      <c r="I19">
        <v>21</v>
      </c>
      <c r="J19">
        <v>15</v>
      </c>
    </row>
    <row r="20" spans="1:10">
      <c r="A20" t="s">
        <v>760</v>
      </c>
      <c r="B20" t="s">
        <v>773</v>
      </c>
      <c r="C20" t="s">
        <v>774</v>
      </c>
      <c r="D20">
        <v>89</v>
      </c>
      <c r="E20">
        <v>89</v>
      </c>
      <c r="F20">
        <v>100</v>
      </c>
      <c r="G20">
        <v>39</v>
      </c>
      <c r="H20">
        <v>87</v>
      </c>
      <c r="I20">
        <v>47</v>
      </c>
      <c r="J20">
        <v>28</v>
      </c>
    </row>
    <row r="21" spans="1:10">
      <c r="A21" t="s">
        <v>760</v>
      </c>
      <c r="B21" t="s">
        <v>775</v>
      </c>
      <c r="C21" t="s">
        <v>776</v>
      </c>
      <c r="D21">
        <v>57</v>
      </c>
      <c r="E21">
        <v>86</v>
      </c>
      <c r="F21">
        <v>86</v>
      </c>
      <c r="G21">
        <v>39</v>
      </c>
      <c r="H21">
        <v>100</v>
      </c>
      <c r="I21">
        <v>71</v>
      </c>
      <c r="J21">
        <v>75</v>
      </c>
    </row>
    <row r="22" spans="1:10">
      <c r="A22" t="s">
        <v>760</v>
      </c>
      <c r="B22" t="s">
        <v>777</v>
      </c>
      <c r="C22" t="s">
        <v>778</v>
      </c>
      <c r="D22">
        <v>78</v>
      </c>
      <c r="E22">
        <v>96</v>
      </c>
      <c r="F22">
        <v>96</v>
      </c>
      <c r="G22">
        <v>59</v>
      </c>
      <c r="H22">
        <v>100</v>
      </c>
      <c r="I22">
        <v>57</v>
      </c>
      <c r="J22">
        <v>40</v>
      </c>
    </row>
    <row r="23" spans="1:10">
      <c r="A23" t="s">
        <v>760</v>
      </c>
      <c r="B23" t="s">
        <v>779</v>
      </c>
      <c r="C23" t="s">
        <v>780</v>
      </c>
      <c r="D23">
        <v>50</v>
      </c>
      <c r="E23">
        <v>75</v>
      </c>
      <c r="F23">
        <v>75</v>
      </c>
      <c r="G23">
        <v>40</v>
      </c>
      <c r="H23">
        <v>88</v>
      </c>
      <c r="I23">
        <v>6</v>
      </c>
      <c r="J23">
        <v>7</v>
      </c>
    </row>
    <row r="24" spans="1:10">
      <c r="A24" t="s">
        <v>760</v>
      </c>
      <c r="B24" t="s">
        <v>781</v>
      </c>
      <c r="C24" t="s">
        <v>782</v>
      </c>
      <c r="D24">
        <v>47</v>
      </c>
      <c r="E24">
        <v>40</v>
      </c>
      <c r="F24">
        <v>40</v>
      </c>
      <c r="G24">
        <v>41</v>
      </c>
      <c r="H24">
        <v>71</v>
      </c>
      <c r="I24">
        <v>73</v>
      </c>
      <c r="J24">
        <v>35</v>
      </c>
    </row>
    <row r="25" spans="1:10">
      <c r="A25" t="s">
        <v>760</v>
      </c>
      <c r="B25" t="s">
        <v>783</v>
      </c>
      <c r="C25" t="s">
        <v>784</v>
      </c>
      <c r="D25">
        <v>42</v>
      </c>
      <c r="E25">
        <v>68</v>
      </c>
      <c r="F25">
        <v>53</v>
      </c>
      <c r="G25">
        <v>19</v>
      </c>
      <c r="H25">
        <v>69</v>
      </c>
      <c r="I25">
        <v>21</v>
      </c>
      <c r="J25">
        <v>20</v>
      </c>
    </row>
    <row r="26" spans="1:10">
      <c r="A26" t="s">
        <v>760</v>
      </c>
      <c r="B26" t="s">
        <v>785</v>
      </c>
      <c r="C26" t="s">
        <v>786</v>
      </c>
      <c r="D26">
        <v>33</v>
      </c>
      <c r="E26">
        <v>33</v>
      </c>
      <c r="F26">
        <v>50</v>
      </c>
      <c r="G26">
        <v>13</v>
      </c>
      <c r="H26">
        <v>90</v>
      </c>
      <c r="I26">
        <v>17</v>
      </c>
      <c r="J26">
        <v>0</v>
      </c>
    </row>
    <row r="27" spans="1:10">
      <c r="A27" t="s">
        <v>760</v>
      </c>
      <c r="B27" t="s">
        <v>787</v>
      </c>
      <c r="C27" t="s">
        <v>788</v>
      </c>
      <c r="D27">
        <v>81</v>
      </c>
      <c r="E27">
        <v>96</v>
      </c>
      <c r="F27">
        <v>58</v>
      </c>
      <c r="G27">
        <v>26</v>
      </c>
      <c r="H27">
        <v>86</v>
      </c>
      <c r="I27">
        <v>21</v>
      </c>
      <c r="J27">
        <v>20</v>
      </c>
    </row>
    <row r="28" spans="1:10">
      <c r="A28" t="s">
        <v>760</v>
      </c>
      <c r="B28" t="s">
        <v>789</v>
      </c>
      <c r="C28" t="s">
        <v>790</v>
      </c>
      <c r="D28">
        <v>50</v>
      </c>
      <c r="E28">
        <v>0</v>
      </c>
      <c r="F28">
        <v>25</v>
      </c>
      <c r="G28">
        <v>15</v>
      </c>
      <c r="H28">
        <v>100</v>
      </c>
      <c r="I28">
        <v>13</v>
      </c>
      <c r="J28">
        <v>1</v>
      </c>
    </row>
    <row r="29" spans="1:10">
      <c r="A29" t="s">
        <v>760</v>
      </c>
      <c r="B29" t="s">
        <v>791</v>
      </c>
      <c r="C29" t="s">
        <v>792</v>
      </c>
      <c r="D29">
        <v>69</v>
      </c>
      <c r="E29">
        <v>69</v>
      </c>
      <c r="F29">
        <v>69</v>
      </c>
      <c r="G29">
        <v>52</v>
      </c>
      <c r="H29">
        <v>63</v>
      </c>
      <c r="I29">
        <v>73</v>
      </c>
      <c r="J29">
        <v>46</v>
      </c>
    </row>
    <row r="30" spans="1:10">
      <c r="A30" t="s">
        <v>760</v>
      </c>
      <c r="B30" t="s">
        <v>793</v>
      </c>
      <c r="C30" t="s">
        <v>794</v>
      </c>
      <c r="D30">
        <v>53</v>
      </c>
      <c r="E30">
        <v>58</v>
      </c>
      <c r="F30">
        <v>55</v>
      </c>
      <c r="G30">
        <v>23</v>
      </c>
      <c r="H30">
        <v>97</v>
      </c>
      <c r="I30">
        <v>31</v>
      </c>
      <c r="J30">
        <v>31</v>
      </c>
    </row>
    <row r="31" spans="1:10">
      <c r="A31" t="s">
        <v>760</v>
      </c>
      <c r="B31" t="s">
        <v>795</v>
      </c>
      <c r="C31" t="s">
        <v>796</v>
      </c>
      <c r="D31">
        <v>29</v>
      </c>
      <c r="E31">
        <v>24</v>
      </c>
      <c r="F31">
        <v>5</v>
      </c>
      <c r="G31">
        <v>10</v>
      </c>
      <c r="H31">
        <v>77</v>
      </c>
      <c r="I31">
        <v>20</v>
      </c>
      <c r="J31">
        <v>11</v>
      </c>
    </row>
    <row r="32" spans="1:10">
      <c r="A32" t="s">
        <v>760</v>
      </c>
      <c r="B32" t="s">
        <v>797</v>
      </c>
      <c r="C32" t="s">
        <v>798</v>
      </c>
      <c r="D32">
        <v>43</v>
      </c>
      <c r="E32">
        <v>73</v>
      </c>
      <c r="F32">
        <v>23</v>
      </c>
      <c r="G32">
        <v>19</v>
      </c>
      <c r="H32">
        <v>70</v>
      </c>
      <c r="I32">
        <v>9</v>
      </c>
      <c r="J32">
        <v>5</v>
      </c>
    </row>
    <row r="33" spans="1:10">
      <c r="A33" t="s">
        <v>760</v>
      </c>
      <c r="B33" t="s">
        <v>799</v>
      </c>
      <c r="C33" t="s">
        <v>800</v>
      </c>
      <c r="D33">
        <v>21</v>
      </c>
      <c r="E33">
        <v>21</v>
      </c>
      <c r="F33">
        <v>0</v>
      </c>
      <c r="G33">
        <v>11</v>
      </c>
      <c r="H33">
        <v>21</v>
      </c>
      <c r="I33">
        <v>7</v>
      </c>
      <c r="J33">
        <v>1</v>
      </c>
    </row>
    <row r="34" spans="1:10">
      <c r="A34" t="s">
        <v>760</v>
      </c>
      <c r="B34" t="s">
        <v>801</v>
      </c>
      <c r="C34" t="s">
        <v>802</v>
      </c>
      <c r="D34">
        <v>67</v>
      </c>
      <c r="E34">
        <v>100</v>
      </c>
      <c r="F34">
        <v>67</v>
      </c>
      <c r="G34">
        <v>39</v>
      </c>
      <c r="H34">
        <v>96</v>
      </c>
      <c r="I34">
        <v>43</v>
      </c>
      <c r="J34">
        <v>14</v>
      </c>
    </row>
    <row r="35" spans="1:10">
      <c r="A35" t="s">
        <v>760</v>
      </c>
      <c r="B35" t="s">
        <v>803</v>
      </c>
      <c r="C35" t="s">
        <v>804</v>
      </c>
      <c r="D35">
        <v>88</v>
      </c>
      <c r="E35">
        <v>50</v>
      </c>
      <c r="F35">
        <v>100</v>
      </c>
      <c r="G35">
        <v>33</v>
      </c>
      <c r="H35">
        <v>94</v>
      </c>
      <c r="I35">
        <v>4</v>
      </c>
      <c r="J35">
        <v>1</v>
      </c>
    </row>
    <row r="36" spans="1:10">
      <c r="A36" t="s">
        <v>760</v>
      </c>
      <c r="B36" t="s">
        <v>805</v>
      </c>
      <c r="C36" t="s">
        <v>806</v>
      </c>
      <c r="D36">
        <v>32</v>
      </c>
      <c r="E36">
        <v>56</v>
      </c>
      <c r="F36">
        <v>54</v>
      </c>
      <c r="G36">
        <v>32</v>
      </c>
      <c r="H36">
        <v>87</v>
      </c>
      <c r="I36">
        <v>37</v>
      </c>
      <c r="J36">
        <v>12</v>
      </c>
    </row>
    <row r="37" spans="1:10">
      <c r="A37" t="s">
        <v>760</v>
      </c>
      <c r="B37" t="s">
        <v>807</v>
      </c>
      <c r="C37" t="s">
        <v>808</v>
      </c>
      <c r="D37">
        <v>81</v>
      </c>
      <c r="E37">
        <v>75</v>
      </c>
      <c r="F37">
        <v>91</v>
      </c>
      <c r="G37">
        <v>39</v>
      </c>
      <c r="H37">
        <v>90</v>
      </c>
      <c r="I37">
        <v>42</v>
      </c>
      <c r="J37">
        <v>6</v>
      </c>
    </row>
    <row r="38" spans="1:10">
      <c r="A38" t="s">
        <v>760</v>
      </c>
      <c r="B38" t="s">
        <v>809</v>
      </c>
      <c r="C38" t="s">
        <v>810</v>
      </c>
      <c r="D38">
        <v>72</v>
      </c>
      <c r="E38">
        <v>83</v>
      </c>
      <c r="F38">
        <v>47</v>
      </c>
      <c r="G38">
        <v>25</v>
      </c>
      <c r="H38">
        <v>81</v>
      </c>
      <c r="I38">
        <v>16</v>
      </c>
      <c r="J38">
        <v>14</v>
      </c>
    </row>
    <row r="39" spans="1:10">
      <c r="A39" t="s">
        <v>760</v>
      </c>
      <c r="B39" t="s">
        <v>811</v>
      </c>
      <c r="C39" t="s">
        <v>812</v>
      </c>
      <c r="D39">
        <v>45</v>
      </c>
      <c r="E39">
        <v>70</v>
      </c>
      <c r="F39">
        <v>45</v>
      </c>
      <c r="G39">
        <v>22</v>
      </c>
      <c r="H39">
        <v>67</v>
      </c>
      <c r="I39">
        <v>21</v>
      </c>
      <c r="J39">
        <v>9</v>
      </c>
    </row>
    <row r="40" spans="1:10">
      <c r="A40" t="s">
        <v>760</v>
      </c>
      <c r="B40" t="s">
        <v>813</v>
      </c>
      <c r="C40" t="s">
        <v>814</v>
      </c>
      <c r="D40">
        <v>39</v>
      </c>
      <c r="E40">
        <v>37</v>
      </c>
      <c r="F40">
        <v>42</v>
      </c>
      <c r="G40">
        <v>26</v>
      </c>
      <c r="H40">
        <v>74</v>
      </c>
      <c r="I40">
        <v>28</v>
      </c>
      <c r="J40">
        <v>36</v>
      </c>
    </row>
    <row r="41" spans="1:10">
      <c r="A41" t="s">
        <v>760</v>
      </c>
      <c r="B41" t="s">
        <v>815</v>
      </c>
      <c r="C41" t="s">
        <v>816</v>
      </c>
      <c r="D41">
        <v>72</v>
      </c>
      <c r="E41">
        <v>28</v>
      </c>
      <c r="F41">
        <v>56</v>
      </c>
      <c r="G41">
        <v>20</v>
      </c>
      <c r="H41">
        <v>6</v>
      </c>
      <c r="I41">
        <v>26</v>
      </c>
      <c r="J41">
        <v>0</v>
      </c>
    </row>
    <row r="42" spans="1:10">
      <c r="A42" t="s">
        <v>760</v>
      </c>
      <c r="B42" t="s">
        <v>817</v>
      </c>
      <c r="C42" t="s">
        <v>818</v>
      </c>
      <c r="D42">
        <v>58</v>
      </c>
      <c r="E42">
        <v>67</v>
      </c>
      <c r="F42">
        <v>17</v>
      </c>
      <c r="G42">
        <v>37</v>
      </c>
      <c r="H42">
        <v>88</v>
      </c>
      <c r="I42">
        <v>70</v>
      </c>
      <c r="J42">
        <v>37</v>
      </c>
    </row>
    <row r="43" spans="1:10">
      <c r="A43" t="s">
        <v>760</v>
      </c>
      <c r="B43" t="s">
        <v>819</v>
      </c>
      <c r="C43" t="s">
        <v>820</v>
      </c>
      <c r="D43">
        <v>31</v>
      </c>
      <c r="E43">
        <v>32</v>
      </c>
      <c r="F43">
        <v>35</v>
      </c>
      <c r="G43">
        <v>19</v>
      </c>
      <c r="H43">
        <v>87</v>
      </c>
      <c r="I43">
        <v>8</v>
      </c>
      <c r="J43">
        <v>4</v>
      </c>
    </row>
    <row r="44" spans="1:10">
      <c r="A44" t="s">
        <v>760</v>
      </c>
      <c r="B44" t="s">
        <v>821</v>
      </c>
      <c r="C44" t="s">
        <v>822</v>
      </c>
      <c r="D44">
        <v>28</v>
      </c>
      <c r="E44">
        <v>63</v>
      </c>
      <c r="F44">
        <v>37</v>
      </c>
      <c r="G44">
        <v>19</v>
      </c>
      <c r="H44">
        <v>69</v>
      </c>
      <c r="I44">
        <v>3</v>
      </c>
      <c r="J44">
        <v>3</v>
      </c>
    </row>
    <row r="45" spans="1:10">
      <c r="A45" t="s">
        <v>760</v>
      </c>
      <c r="B45" t="s">
        <v>823</v>
      </c>
      <c r="C45" t="s">
        <v>824</v>
      </c>
      <c r="D45">
        <v>53</v>
      </c>
      <c r="E45">
        <v>80</v>
      </c>
      <c r="F45">
        <v>87</v>
      </c>
      <c r="G45">
        <v>37</v>
      </c>
      <c r="H45">
        <v>90</v>
      </c>
      <c r="I45">
        <v>39</v>
      </c>
      <c r="J45">
        <v>18</v>
      </c>
    </row>
    <row r="46" spans="1:10">
      <c r="A46" t="s">
        <v>760</v>
      </c>
      <c r="B46" t="s">
        <v>825</v>
      </c>
      <c r="C46" t="s">
        <v>826</v>
      </c>
      <c r="D46">
        <v>68</v>
      </c>
      <c r="E46">
        <v>68</v>
      </c>
      <c r="F46">
        <v>37</v>
      </c>
      <c r="G46">
        <v>23</v>
      </c>
      <c r="H46">
        <v>100</v>
      </c>
      <c r="I46">
        <v>35</v>
      </c>
      <c r="J46">
        <v>19</v>
      </c>
    </row>
    <row r="47" spans="1:10">
      <c r="A47" t="s">
        <v>760</v>
      </c>
      <c r="B47" t="s">
        <v>827</v>
      </c>
      <c r="C47" t="s">
        <v>828</v>
      </c>
      <c r="D47">
        <v>25</v>
      </c>
      <c r="E47">
        <v>100</v>
      </c>
      <c r="F47">
        <v>13</v>
      </c>
      <c r="G47">
        <v>41</v>
      </c>
      <c r="H47">
        <v>100</v>
      </c>
      <c r="I47">
        <v>19</v>
      </c>
      <c r="J47">
        <v>22</v>
      </c>
    </row>
    <row r="48" spans="1:10">
      <c r="A48" t="s">
        <v>760</v>
      </c>
      <c r="B48" t="s">
        <v>829</v>
      </c>
      <c r="C48" t="s">
        <v>830</v>
      </c>
      <c r="D48">
        <v>33</v>
      </c>
      <c r="E48">
        <v>0</v>
      </c>
      <c r="F48">
        <v>11</v>
      </c>
      <c r="G48">
        <v>17</v>
      </c>
      <c r="H48">
        <v>94</v>
      </c>
      <c r="I48">
        <v>19</v>
      </c>
      <c r="J48">
        <v>12</v>
      </c>
    </row>
    <row r="49" spans="1:10">
      <c r="A49" t="s">
        <v>760</v>
      </c>
      <c r="B49" t="s">
        <v>831</v>
      </c>
      <c r="C49" t="s">
        <v>832</v>
      </c>
      <c r="D49">
        <v>29</v>
      </c>
      <c r="E49">
        <v>76</v>
      </c>
      <c r="F49">
        <v>18</v>
      </c>
      <c r="G49">
        <v>16</v>
      </c>
      <c r="H49">
        <v>65</v>
      </c>
      <c r="I49">
        <v>15</v>
      </c>
      <c r="J49">
        <v>12</v>
      </c>
    </row>
    <row r="50" spans="1:10">
      <c r="A50" t="s">
        <v>760</v>
      </c>
      <c r="B50" t="s">
        <v>833</v>
      </c>
      <c r="C50" t="s">
        <v>834</v>
      </c>
      <c r="D50">
        <v>47</v>
      </c>
      <c r="E50">
        <v>76</v>
      </c>
      <c r="F50">
        <v>68</v>
      </c>
      <c r="G50">
        <v>22</v>
      </c>
      <c r="H50">
        <v>74</v>
      </c>
      <c r="I50">
        <v>17</v>
      </c>
      <c r="J50">
        <v>12</v>
      </c>
    </row>
    <row r="51" spans="1:10">
      <c r="A51" t="s">
        <v>760</v>
      </c>
      <c r="B51" t="s">
        <v>835</v>
      </c>
      <c r="C51" t="s">
        <v>836</v>
      </c>
      <c r="D51">
        <v>67</v>
      </c>
      <c r="E51">
        <v>67</v>
      </c>
      <c r="F51">
        <v>67</v>
      </c>
      <c r="G51">
        <v>25</v>
      </c>
      <c r="H51">
        <v>100</v>
      </c>
      <c r="I51">
        <v>70</v>
      </c>
      <c r="J51">
        <v>39</v>
      </c>
    </row>
    <row r="52" spans="1:10">
      <c r="A52" t="s">
        <v>760</v>
      </c>
      <c r="B52" t="s">
        <v>837</v>
      </c>
      <c r="C52" t="s">
        <v>838</v>
      </c>
      <c r="D52">
        <v>55</v>
      </c>
      <c r="E52">
        <v>55</v>
      </c>
      <c r="F52">
        <v>55</v>
      </c>
      <c r="G52">
        <v>24</v>
      </c>
      <c r="H52">
        <v>86</v>
      </c>
      <c r="I52">
        <v>48</v>
      </c>
      <c r="J52">
        <v>53</v>
      </c>
    </row>
    <row r="53" spans="1:10">
      <c r="A53" t="s">
        <v>760</v>
      </c>
      <c r="B53" t="s">
        <v>839</v>
      </c>
      <c r="C53" t="s">
        <v>840</v>
      </c>
      <c r="D53">
        <v>77</v>
      </c>
      <c r="E53">
        <v>85</v>
      </c>
      <c r="F53">
        <v>38</v>
      </c>
      <c r="G53">
        <v>42</v>
      </c>
      <c r="H53">
        <v>100</v>
      </c>
      <c r="I53">
        <v>27</v>
      </c>
      <c r="J53">
        <v>19</v>
      </c>
    </row>
    <row r="54" spans="1:10">
      <c r="A54" t="s">
        <v>760</v>
      </c>
      <c r="B54" t="s">
        <v>841</v>
      </c>
      <c r="C54" t="s">
        <v>842</v>
      </c>
      <c r="D54">
        <v>75</v>
      </c>
      <c r="E54">
        <v>83</v>
      </c>
      <c r="F54">
        <v>71</v>
      </c>
      <c r="G54">
        <v>20</v>
      </c>
      <c r="H54">
        <v>96</v>
      </c>
      <c r="I54">
        <v>38</v>
      </c>
      <c r="J54">
        <v>34</v>
      </c>
    </row>
    <row r="55" spans="1:10">
      <c r="A55" t="s">
        <v>760</v>
      </c>
      <c r="B55" t="s">
        <v>843</v>
      </c>
      <c r="C55" t="s">
        <v>844</v>
      </c>
      <c r="D55">
        <v>60</v>
      </c>
      <c r="E55">
        <v>20</v>
      </c>
      <c r="F55">
        <v>40</v>
      </c>
      <c r="G55">
        <v>12</v>
      </c>
      <c r="H55">
        <v>40</v>
      </c>
      <c r="I55">
        <v>35</v>
      </c>
      <c r="J55">
        <v>21</v>
      </c>
    </row>
    <row r="56" spans="1:10">
      <c r="A56" t="s">
        <v>760</v>
      </c>
      <c r="B56" t="s">
        <v>845</v>
      </c>
      <c r="C56" t="s">
        <v>846</v>
      </c>
      <c r="D56">
        <v>72</v>
      </c>
      <c r="E56">
        <v>95</v>
      </c>
      <c r="F56">
        <v>83</v>
      </c>
      <c r="G56">
        <v>39</v>
      </c>
      <c r="H56">
        <v>90</v>
      </c>
      <c r="I56">
        <v>35</v>
      </c>
      <c r="J56">
        <v>37</v>
      </c>
    </row>
    <row r="57" spans="1:10">
      <c r="A57" t="s">
        <v>760</v>
      </c>
      <c r="B57" t="s">
        <v>847</v>
      </c>
      <c r="C57" t="s">
        <v>848</v>
      </c>
      <c r="D57">
        <v>86</v>
      </c>
      <c r="E57">
        <v>71</v>
      </c>
      <c r="F57">
        <v>100</v>
      </c>
      <c r="G57">
        <v>16</v>
      </c>
      <c r="H57">
        <v>100</v>
      </c>
      <c r="I57">
        <v>32</v>
      </c>
      <c r="J57">
        <v>14</v>
      </c>
    </row>
    <row r="58" spans="1:10">
      <c r="A58" t="s">
        <v>760</v>
      </c>
      <c r="B58" t="s">
        <v>849</v>
      </c>
      <c r="C58" t="s">
        <v>850</v>
      </c>
      <c r="D58">
        <v>79</v>
      </c>
      <c r="E58">
        <v>100</v>
      </c>
      <c r="F58">
        <v>90</v>
      </c>
      <c r="G58">
        <v>37</v>
      </c>
      <c r="H58">
        <v>89</v>
      </c>
      <c r="I58">
        <v>36</v>
      </c>
      <c r="J58">
        <v>24</v>
      </c>
    </row>
    <row r="59" spans="1:10">
      <c r="A59" t="s">
        <v>760</v>
      </c>
      <c r="B59" t="s">
        <v>851</v>
      </c>
      <c r="C59" t="s">
        <v>852</v>
      </c>
      <c r="D59">
        <v>90</v>
      </c>
      <c r="E59">
        <v>100</v>
      </c>
      <c r="F59">
        <v>80</v>
      </c>
      <c r="G59">
        <v>46</v>
      </c>
      <c r="H59">
        <v>90</v>
      </c>
      <c r="I59">
        <v>55</v>
      </c>
      <c r="J59">
        <v>40</v>
      </c>
    </row>
    <row r="60" spans="1:10">
      <c r="A60" t="s">
        <v>760</v>
      </c>
      <c r="B60" t="s">
        <v>853</v>
      </c>
      <c r="C60" t="s">
        <v>854</v>
      </c>
      <c r="D60">
        <v>92</v>
      </c>
      <c r="E60">
        <v>46</v>
      </c>
      <c r="F60">
        <v>85</v>
      </c>
      <c r="G60">
        <v>38</v>
      </c>
      <c r="H60">
        <v>100</v>
      </c>
      <c r="I60">
        <v>19</v>
      </c>
      <c r="J60">
        <v>9</v>
      </c>
    </row>
    <row r="61" spans="1:10">
      <c r="A61" t="s">
        <v>760</v>
      </c>
      <c r="B61" t="s">
        <v>855</v>
      </c>
      <c r="C61" t="s">
        <v>856</v>
      </c>
      <c r="D61">
        <v>33</v>
      </c>
      <c r="E61">
        <v>67</v>
      </c>
      <c r="F61">
        <v>67</v>
      </c>
      <c r="G61">
        <v>26</v>
      </c>
      <c r="H61">
        <v>100</v>
      </c>
      <c r="I61">
        <v>46</v>
      </c>
      <c r="J61">
        <v>39</v>
      </c>
    </row>
    <row r="62" spans="1:10">
      <c r="A62" t="s">
        <v>760</v>
      </c>
      <c r="B62" t="s">
        <v>857</v>
      </c>
      <c r="C62" t="s">
        <v>858</v>
      </c>
      <c r="D62">
        <v>57</v>
      </c>
      <c r="E62">
        <v>91</v>
      </c>
      <c r="F62">
        <v>81</v>
      </c>
      <c r="G62">
        <v>17</v>
      </c>
      <c r="H62">
        <v>93</v>
      </c>
      <c r="I62">
        <v>16</v>
      </c>
      <c r="J62">
        <v>9</v>
      </c>
    </row>
    <row r="63" spans="1:10">
      <c r="A63" t="s">
        <v>760</v>
      </c>
      <c r="B63" t="s">
        <v>859</v>
      </c>
      <c r="C63" t="s">
        <v>860</v>
      </c>
      <c r="D63">
        <v>52</v>
      </c>
      <c r="E63">
        <v>62</v>
      </c>
      <c r="F63">
        <v>55</v>
      </c>
      <c r="G63">
        <v>42</v>
      </c>
      <c r="H63">
        <v>96</v>
      </c>
      <c r="I63">
        <v>47</v>
      </c>
      <c r="J63">
        <v>32</v>
      </c>
    </row>
    <row r="64" spans="1:10">
      <c r="A64" t="s">
        <v>760</v>
      </c>
      <c r="B64" t="s">
        <v>861</v>
      </c>
      <c r="C64" t="s">
        <v>862</v>
      </c>
      <c r="D64">
        <v>60</v>
      </c>
      <c r="E64">
        <v>100</v>
      </c>
      <c r="F64">
        <v>50</v>
      </c>
      <c r="G64">
        <v>31</v>
      </c>
      <c r="H64">
        <v>88</v>
      </c>
      <c r="I64">
        <v>21</v>
      </c>
      <c r="J64">
        <v>6</v>
      </c>
    </row>
    <row r="65" spans="1:10">
      <c r="A65" t="s">
        <v>760</v>
      </c>
      <c r="B65" t="s">
        <v>863</v>
      </c>
      <c r="C65" t="s">
        <v>864</v>
      </c>
      <c r="D65">
        <v>69</v>
      </c>
      <c r="E65">
        <v>82</v>
      </c>
      <c r="F65">
        <v>64</v>
      </c>
      <c r="G65">
        <v>19</v>
      </c>
      <c r="H65">
        <v>96</v>
      </c>
      <c r="I65">
        <v>28</v>
      </c>
      <c r="J65">
        <v>19</v>
      </c>
    </row>
    <row r="66" spans="1:10">
      <c r="A66" t="s">
        <v>760</v>
      </c>
      <c r="B66" t="s">
        <v>865</v>
      </c>
      <c r="C66" t="s">
        <v>866</v>
      </c>
      <c r="D66">
        <v>73</v>
      </c>
      <c r="E66">
        <v>86</v>
      </c>
      <c r="F66">
        <v>77</v>
      </c>
      <c r="G66">
        <v>17</v>
      </c>
      <c r="H66">
        <v>97</v>
      </c>
      <c r="I66">
        <v>40</v>
      </c>
      <c r="J66">
        <v>56</v>
      </c>
    </row>
    <row r="67" spans="1:10">
      <c r="A67" t="s">
        <v>760</v>
      </c>
      <c r="B67" t="s">
        <v>867</v>
      </c>
      <c r="C67" t="s">
        <v>868</v>
      </c>
      <c r="D67">
        <v>53</v>
      </c>
      <c r="E67">
        <v>60</v>
      </c>
      <c r="F67">
        <v>7</v>
      </c>
      <c r="G67">
        <v>25</v>
      </c>
      <c r="H67">
        <v>83</v>
      </c>
      <c r="I67">
        <v>21</v>
      </c>
      <c r="J67">
        <v>20</v>
      </c>
    </row>
    <row r="68" spans="1:10">
      <c r="A68" t="s">
        <v>760</v>
      </c>
      <c r="B68" t="s">
        <v>869</v>
      </c>
      <c r="C68" t="s">
        <v>870</v>
      </c>
      <c r="D68">
        <v>13</v>
      </c>
      <c r="E68">
        <v>25</v>
      </c>
      <c r="F68">
        <v>38</v>
      </c>
      <c r="G68">
        <v>34</v>
      </c>
      <c r="H68">
        <v>100</v>
      </c>
      <c r="I68">
        <v>61</v>
      </c>
      <c r="J68">
        <v>69</v>
      </c>
    </row>
    <row r="69" spans="1:10">
      <c r="A69" t="s">
        <v>760</v>
      </c>
      <c r="B69" t="s">
        <v>871</v>
      </c>
      <c r="C69" t="s">
        <v>872</v>
      </c>
      <c r="D69">
        <v>17</v>
      </c>
      <c r="E69">
        <v>25</v>
      </c>
      <c r="F69">
        <v>8</v>
      </c>
      <c r="G69">
        <v>34</v>
      </c>
      <c r="H69">
        <v>89</v>
      </c>
      <c r="I69">
        <v>15</v>
      </c>
      <c r="J69">
        <v>9</v>
      </c>
    </row>
    <row r="70" spans="1:10">
      <c r="A70" t="s">
        <v>760</v>
      </c>
      <c r="B70" t="s">
        <v>873</v>
      </c>
      <c r="C70" t="s">
        <v>874</v>
      </c>
      <c r="D70">
        <v>50</v>
      </c>
      <c r="E70">
        <v>78</v>
      </c>
      <c r="F70">
        <v>72</v>
      </c>
      <c r="G70">
        <v>28</v>
      </c>
      <c r="H70">
        <v>93</v>
      </c>
      <c r="I70">
        <v>15</v>
      </c>
      <c r="J70">
        <v>1</v>
      </c>
    </row>
    <row r="71" spans="1:10">
      <c r="A71" t="s">
        <v>760</v>
      </c>
      <c r="B71" t="s">
        <v>875</v>
      </c>
      <c r="C71" t="s">
        <v>876</v>
      </c>
      <c r="D71">
        <v>54</v>
      </c>
      <c r="E71">
        <v>80</v>
      </c>
      <c r="F71">
        <v>52</v>
      </c>
      <c r="G71">
        <v>19</v>
      </c>
      <c r="H71">
        <v>83</v>
      </c>
      <c r="I71">
        <v>31</v>
      </c>
      <c r="J71">
        <v>19</v>
      </c>
    </row>
    <row r="72" spans="1:10">
      <c r="A72" t="s">
        <v>760</v>
      </c>
      <c r="B72" t="s">
        <v>877</v>
      </c>
      <c r="C72" t="s">
        <v>878</v>
      </c>
      <c r="D72">
        <v>39</v>
      </c>
      <c r="E72">
        <v>54</v>
      </c>
      <c r="F72">
        <v>58</v>
      </c>
      <c r="G72">
        <v>21</v>
      </c>
      <c r="H72">
        <v>56</v>
      </c>
      <c r="I72">
        <v>26</v>
      </c>
      <c r="J72">
        <v>12</v>
      </c>
    </row>
    <row r="73" spans="1:10">
      <c r="A73" t="s">
        <v>760</v>
      </c>
      <c r="B73" t="s">
        <v>879</v>
      </c>
      <c r="C73" t="s">
        <v>880</v>
      </c>
      <c r="D73">
        <v>82</v>
      </c>
      <c r="E73">
        <v>79</v>
      </c>
      <c r="F73">
        <v>93</v>
      </c>
      <c r="G73">
        <v>27</v>
      </c>
      <c r="H73">
        <v>71</v>
      </c>
      <c r="I73">
        <v>42</v>
      </c>
      <c r="J73">
        <v>34</v>
      </c>
    </row>
    <row r="74" spans="1:10">
      <c r="A74" t="s">
        <v>760</v>
      </c>
      <c r="B74" t="s">
        <v>881</v>
      </c>
      <c r="C74" t="s">
        <v>882</v>
      </c>
      <c r="D74">
        <v>50</v>
      </c>
      <c r="E74">
        <v>77</v>
      </c>
      <c r="F74">
        <v>38</v>
      </c>
      <c r="G74">
        <v>21</v>
      </c>
      <c r="H74">
        <v>75</v>
      </c>
      <c r="I74">
        <v>22</v>
      </c>
      <c r="J74">
        <v>18</v>
      </c>
    </row>
    <row r="75" spans="1:10">
      <c r="A75" t="s">
        <v>760</v>
      </c>
      <c r="B75" t="s">
        <v>883</v>
      </c>
      <c r="C75" t="s">
        <v>884</v>
      </c>
      <c r="D75">
        <v>45</v>
      </c>
      <c r="E75">
        <v>77</v>
      </c>
      <c r="F75">
        <v>38</v>
      </c>
      <c r="G75">
        <v>28</v>
      </c>
      <c r="H75">
        <v>82</v>
      </c>
      <c r="I75">
        <v>14</v>
      </c>
      <c r="J75">
        <v>20</v>
      </c>
    </row>
    <row r="76" spans="1:10">
      <c r="A76" t="s">
        <v>760</v>
      </c>
      <c r="B76" t="s">
        <v>885</v>
      </c>
      <c r="C76" t="s">
        <v>886</v>
      </c>
      <c r="D76">
        <v>20</v>
      </c>
      <c r="E76">
        <v>10</v>
      </c>
      <c r="F76">
        <v>40</v>
      </c>
      <c r="G76">
        <v>34</v>
      </c>
      <c r="H76">
        <v>69</v>
      </c>
      <c r="I76">
        <v>7</v>
      </c>
      <c r="J76">
        <v>5</v>
      </c>
    </row>
    <row r="77" spans="1:10">
      <c r="A77" t="s">
        <v>760</v>
      </c>
      <c r="B77" t="s">
        <v>887</v>
      </c>
      <c r="C77" t="s">
        <v>888</v>
      </c>
      <c r="D77">
        <v>95</v>
      </c>
      <c r="E77">
        <v>100</v>
      </c>
      <c r="F77">
        <v>100</v>
      </c>
      <c r="G77">
        <v>44</v>
      </c>
      <c r="H77">
        <v>86</v>
      </c>
      <c r="I77">
        <v>62</v>
      </c>
      <c r="J77">
        <v>70</v>
      </c>
    </row>
    <row r="78" spans="1:10">
      <c r="A78" t="s">
        <v>760</v>
      </c>
      <c r="B78" t="s">
        <v>889</v>
      </c>
      <c r="C78" t="s">
        <v>890</v>
      </c>
      <c r="D78">
        <v>71</v>
      </c>
      <c r="E78">
        <v>79</v>
      </c>
      <c r="F78">
        <v>71</v>
      </c>
      <c r="G78">
        <v>26</v>
      </c>
      <c r="H78">
        <v>95</v>
      </c>
      <c r="I78">
        <v>46</v>
      </c>
      <c r="J78">
        <v>38</v>
      </c>
    </row>
    <row r="79" spans="1:10">
      <c r="A79" t="s">
        <v>760</v>
      </c>
      <c r="B79" t="s">
        <v>891</v>
      </c>
      <c r="C79" t="s">
        <v>892</v>
      </c>
      <c r="D79">
        <v>53</v>
      </c>
      <c r="E79">
        <v>91</v>
      </c>
      <c r="F79">
        <v>43</v>
      </c>
      <c r="G79">
        <v>22</v>
      </c>
      <c r="H79">
        <v>66</v>
      </c>
      <c r="I79">
        <v>37</v>
      </c>
      <c r="J79">
        <v>30</v>
      </c>
    </row>
    <row r="80" spans="1:10">
      <c r="A80" t="s">
        <v>760</v>
      </c>
      <c r="B80" t="s">
        <v>893</v>
      </c>
      <c r="C80" t="s">
        <v>894</v>
      </c>
      <c r="D80">
        <v>38</v>
      </c>
      <c r="E80">
        <v>54</v>
      </c>
      <c r="F80">
        <v>0</v>
      </c>
      <c r="G80">
        <v>55</v>
      </c>
      <c r="H80">
        <v>46</v>
      </c>
      <c r="I80">
        <v>5</v>
      </c>
      <c r="J80">
        <v>1</v>
      </c>
    </row>
    <row r="81" spans="1:10">
      <c r="A81" t="s">
        <v>760</v>
      </c>
      <c r="B81" t="s">
        <v>895</v>
      </c>
      <c r="C81" t="s">
        <v>896</v>
      </c>
      <c r="D81">
        <v>57</v>
      </c>
      <c r="E81">
        <v>5</v>
      </c>
      <c r="F81">
        <v>71</v>
      </c>
      <c r="G81">
        <v>26</v>
      </c>
      <c r="H81">
        <v>65</v>
      </c>
      <c r="I81">
        <v>26</v>
      </c>
      <c r="J81">
        <v>6</v>
      </c>
    </row>
    <row r="82" spans="1:10">
      <c r="A82" t="s">
        <v>760</v>
      </c>
      <c r="B82" t="s">
        <v>897</v>
      </c>
      <c r="C82" t="s">
        <v>898</v>
      </c>
      <c r="D82">
        <v>57</v>
      </c>
      <c r="E82">
        <v>29</v>
      </c>
      <c r="F82">
        <v>71</v>
      </c>
      <c r="G82">
        <v>81</v>
      </c>
      <c r="H82">
        <v>100</v>
      </c>
      <c r="I82">
        <v>23</v>
      </c>
      <c r="J82">
        <v>70</v>
      </c>
    </row>
    <row r="83" spans="1:10">
      <c r="A83" t="s">
        <v>760</v>
      </c>
      <c r="B83" t="s">
        <v>899</v>
      </c>
      <c r="C83" t="s">
        <v>900</v>
      </c>
      <c r="D83">
        <v>58</v>
      </c>
      <c r="E83">
        <v>95</v>
      </c>
      <c r="F83">
        <v>68</v>
      </c>
      <c r="G83">
        <v>28</v>
      </c>
      <c r="H83">
        <v>95</v>
      </c>
      <c r="I83">
        <v>30</v>
      </c>
      <c r="J83">
        <v>3</v>
      </c>
    </row>
    <row r="84" spans="1:10">
      <c r="A84" t="s">
        <v>760</v>
      </c>
      <c r="B84" t="s">
        <v>901</v>
      </c>
      <c r="C84" t="s">
        <v>902</v>
      </c>
      <c r="D84">
        <v>58</v>
      </c>
      <c r="E84">
        <v>58</v>
      </c>
      <c r="F84">
        <v>58</v>
      </c>
      <c r="G84">
        <v>26</v>
      </c>
      <c r="H84">
        <v>83</v>
      </c>
      <c r="I84">
        <v>30</v>
      </c>
      <c r="J84">
        <v>0</v>
      </c>
    </row>
    <row r="85" spans="1:10">
      <c r="A85" t="s">
        <v>760</v>
      </c>
      <c r="B85" t="s">
        <v>903</v>
      </c>
      <c r="C85" t="s">
        <v>904</v>
      </c>
      <c r="D85">
        <v>68</v>
      </c>
      <c r="E85">
        <v>64</v>
      </c>
      <c r="F85">
        <v>49</v>
      </c>
      <c r="G85">
        <v>41</v>
      </c>
      <c r="H85">
        <v>91</v>
      </c>
      <c r="I85">
        <v>33</v>
      </c>
      <c r="J85">
        <v>23</v>
      </c>
    </row>
    <row r="86" spans="1:10">
      <c r="A86" t="s">
        <v>760</v>
      </c>
      <c r="B86" t="s">
        <v>905</v>
      </c>
      <c r="C86" t="s">
        <v>906</v>
      </c>
      <c r="D86">
        <v>28</v>
      </c>
      <c r="E86">
        <v>44</v>
      </c>
      <c r="F86">
        <v>52</v>
      </c>
      <c r="G86">
        <v>25</v>
      </c>
      <c r="H86">
        <v>100</v>
      </c>
      <c r="I86">
        <v>53</v>
      </c>
      <c r="J86">
        <v>68</v>
      </c>
    </row>
    <row r="87" spans="1:10">
      <c r="A87" t="s">
        <v>760</v>
      </c>
      <c r="B87" t="s">
        <v>907</v>
      </c>
      <c r="C87" t="s">
        <v>908</v>
      </c>
      <c r="D87">
        <v>67</v>
      </c>
      <c r="E87">
        <v>100</v>
      </c>
      <c r="F87">
        <v>22</v>
      </c>
      <c r="G87">
        <v>33</v>
      </c>
      <c r="H87">
        <v>60</v>
      </c>
      <c r="I87">
        <v>9</v>
      </c>
      <c r="J87">
        <v>11</v>
      </c>
    </row>
    <row r="88" spans="1:10">
      <c r="A88" t="s">
        <v>760</v>
      </c>
      <c r="B88" t="s">
        <v>909</v>
      </c>
      <c r="C88" t="s">
        <v>910</v>
      </c>
      <c r="D88">
        <v>94</v>
      </c>
      <c r="E88">
        <v>95</v>
      </c>
      <c r="F88">
        <v>64</v>
      </c>
      <c r="G88">
        <v>23</v>
      </c>
      <c r="H88">
        <v>91</v>
      </c>
      <c r="I88">
        <v>32</v>
      </c>
      <c r="J88">
        <v>24</v>
      </c>
    </row>
    <row r="89" spans="1:10">
      <c r="A89" t="s">
        <v>760</v>
      </c>
      <c r="B89" t="s">
        <v>911</v>
      </c>
      <c r="C89" t="s">
        <v>912</v>
      </c>
      <c r="D89">
        <v>41</v>
      </c>
      <c r="E89">
        <v>100</v>
      </c>
      <c r="F89">
        <v>100</v>
      </c>
      <c r="G89">
        <v>30</v>
      </c>
      <c r="H89">
        <v>100</v>
      </c>
      <c r="I89">
        <v>35</v>
      </c>
      <c r="J89">
        <v>31</v>
      </c>
    </row>
    <row r="90" spans="1:10">
      <c r="A90" t="s">
        <v>760</v>
      </c>
      <c r="B90" t="s">
        <v>913</v>
      </c>
      <c r="C90" t="s">
        <v>914</v>
      </c>
      <c r="D90">
        <v>60</v>
      </c>
      <c r="E90">
        <v>76</v>
      </c>
      <c r="F90">
        <v>73</v>
      </c>
      <c r="G90">
        <v>14</v>
      </c>
      <c r="H90">
        <v>68</v>
      </c>
      <c r="I90">
        <v>4</v>
      </c>
      <c r="J90">
        <v>2</v>
      </c>
    </row>
    <row r="91" spans="1:10">
      <c r="A91" t="s">
        <v>760</v>
      </c>
      <c r="B91" t="s">
        <v>915</v>
      </c>
      <c r="C91" t="s">
        <v>916</v>
      </c>
      <c r="D91">
        <v>64</v>
      </c>
      <c r="E91">
        <v>59</v>
      </c>
      <c r="F91">
        <v>47</v>
      </c>
      <c r="G91">
        <v>13</v>
      </c>
      <c r="H91">
        <v>90</v>
      </c>
      <c r="I91">
        <v>15</v>
      </c>
      <c r="J91">
        <v>2</v>
      </c>
    </row>
    <row r="92" spans="1:10">
      <c r="A92" t="s">
        <v>760</v>
      </c>
      <c r="B92" t="s">
        <v>917</v>
      </c>
      <c r="C92" t="s">
        <v>918</v>
      </c>
      <c r="D92">
        <v>27</v>
      </c>
      <c r="E92">
        <v>66</v>
      </c>
      <c r="F92">
        <v>57</v>
      </c>
      <c r="G92">
        <v>14</v>
      </c>
      <c r="H92">
        <v>90</v>
      </c>
      <c r="I92">
        <v>11</v>
      </c>
      <c r="J92">
        <v>6</v>
      </c>
    </row>
    <row r="93" spans="1:10">
      <c r="A93" t="s">
        <v>760</v>
      </c>
      <c r="B93" t="s">
        <v>919</v>
      </c>
      <c r="C93" t="s">
        <v>920</v>
      </c>
      <c r="D93">
        <v>28</v>
      </c>
      <c r="E93">
        <v>48</v>
      </c>
      <c r="F93">
        <v>49</v>
      </c>
      <c r="G93">
        <v>25</v>
      </c>
      <c r="H93">
        <v>72</v>
      </c>
      <c r="I93">
        <v>24</v>
      </c>
      <c r="J93">
        <v>27</v>
      </c>
    </row>
    <row r="94" spans="1:10">
      <c r="A94" t="s">
        <v>760</v>
      </c>
      <c r="B94" t="s">
        <v>921</v>
      </c>
      <c r="C94" t="s">
        <v>922</v>
      </c>
      <c r="D94">
        <v>40</v>
      </c>
      <c r="E94">
        <v>100</v>
      </c>
      <c r="F94">
        <v>100</v>
      </c>
      <c r="G94">
        <v>20</v>
      </c>
      <c r="H94">
        <v>100</v>
      </c>
      <c r="I94">
        <v>42</v>
      </c>
      <c r="J94">
        <v>18</v>
      </c>
    </row>
    <row r="95" spans="1:10">
      <c r="A95" t="s">
        <v>760</v>
      </c>
      <c r="B95" t="s">
        <v>923</v>
      </c>
      <c r="C95" t="s">
        <v>924</v>
      </c>
      <c r="D95">
        <v>100</v>
      </c>
      <c r="E95">
        <v>88</v>
      </c>
      <c r="F95">
        <v>100</v>
      </c>
      <c r="G95">
        <v>36</v>
      </c>
      <c r="H95">
        <v>86</v>
      </c>
      <c r="I95">
        <v>30</v>
      </c>
      <c r="J95">
        <v>32</v>
      </c>
    </row>
    <row r="96" spans="1:10">
      <c r="A96" t="s">
        <v>760</v>
      </c>
      <c r="B96" t="s">
        <v>925</v>
      </c>
      <c r="C96" t="s">
        <v>926</v>
      </c>
      <c r="D96">
        <v>77</v>
      </c>
      <c r="E96">
        <v>88</v>
      </c>
      <c r="F96">
        <v>71</v>
      </c>
      <c r="G96">
        <v>33</v>
      </c>
      <c r="H96">
        <v>80</v>
      </c>
      <c r="I96">
        <v>41</v>
      </c>
      <c r="J96">
        <v>46</v>
      </c>
    </row>
    <row r="97" spans="1:10">
      <c r="A97" t="s">
        <v>760</v>
      </c>
      <c r="B97" t="s">
        <v>927</v>
      </c>
      <c r="C97" t="s">
        <v>928</v>
      </c>
      <c r="D97">
        <v>64</v>
      </c>
      <c r="E97">
        <v>82</v>
      </c>
      <c r="F97">
        <v>73</v>
      </c>
      <c r="G97">
        <v>39</v>
      </c>
      <c r="H97">
        <v>68</v>
      </c>
      <c r="I97">
        <v>7</v>
      </c>
      <c r="J97">
        <v>1</v>
      </c>
    </row>
    <row r="98" spans="1:10">
      <c r="A98" t="s">
        <v>760</v>
      </c>
      <c r="B98" t="s">
        <v>929</v>
      </c>
      <c r="C98" t="s">
        <v>930</v>
      </c>
      <c r="D98">
        <v>36</v>
      </c>
      <c r="E98">
        <v>36</v>
      </c>
      <c r="F98">
        <v>31</v>
      </c>
      <c r="G98">
        <v>13</v>
      </c>
      <c r="H98">
        <v>68</v>
      </c>
      <c r="I98">
        <v>11</v>
      </c>
      <c r="J98">
        <v>2</v>
      </c>
    </row>
    <row r="99" spans="1:10">
      <c r="A99" t="s">
        <v>760</v>
      </c>
      <c r="B99" t="s">
        <v>931</v>
      </c>
      <c r="C99" t="s">
        <v>932</v>
      </c>
      <c r="D99">
        <v>77</v>
      </c>
      <c r="E99">
        <v>89</v>
      </c>
      <c r="F99">
        <v>57</v>
      </c>
      <c r="G99">
        <v>23</v>
      </c>
      <c r="H99">
        <v>80</v>
      </c>
      <c r="I99">
        <v>46</v>
      </c>
      <c r="J99">
        <v>13</v>
      </c>
    </row>
    <row r="100" spans="1:10">
      <c r="A100" t="s">
        <v>760</v>
      </c>
      <c r="B100" t="s">
        <v>933</v>
      </c>
      <c r="C100" t="s">
        <v>934</v>
      </c>
      <c r="D100">
        <v>58</v>
      </c>
      <c r="E100">
        <v>92</v>
      </c>
      <c r="F100">
        <v>92</v>
      </c>
      <c r="G100">
        <v>50</v>
      </c>
      <c r="H100">
        <v>100</v>
      </c>
      <c r="I100">
        <v>57</v>
      </c>
      <c r="J100">
        <v>40</v>
      </c>
    </row>
    <row r="101" spans="1:10">
      <c r="A101" t="s">
        <v>760</v>
      </c>
      <c r="B101" t="s">
        <v>935</v>
      </c>
      <c r="C101" t="s">
        <v>936</v>
      </c>
      <c r="D101">
        <v>56</v>
      </c>
      <c r="E101">
        <v>38</v>
      </c>
      <c r="F101">
        <v>50</v>
      </c>
      <c r="G101">
        <v>18</v>
      </c>
      <c r="H101">
        <v>57</v>
      </c>
      <c r="I101">
        <v>17</v>
      </c>
      <c r="J101">
        <v>17</v>
      </c>
    </row>
    <row r="102" spans="1:10">
      <c r="A102" t="s">
        <v>760</v>
      </c>
      <c r="B102" t="s">
        <v>937</v>
      </c>
      <c r="C102" t="s">
        <v>938</v>
      </c>
      <c r="D102">
        <v>67</v>
      </c>
      <c r="E102">
        <v>92</v>
      </c>
      <c r="F102">
        <v>100</v>
      </c>
      <c r="G102">
        <v>27</v>
      </c>
      <c r="H102">
        <v>86</v>
      </c>
      <c r="I102">
        <v>25</v>
      </c>
      <c r="J102">
        <v>22</v>
      </c>
    </row>
    <row r="103" spans="1:10">
      <c r="A103" t="s">
        <v>760</v>
      </c>
      <c r="B103" t="s">
        <v>939</v>
      </c>
      <c r="C103" t="s">
        <v>940</v>
      </c>
      <c r="D103">
        <v>45</v>
      </c>
      <c r="E103">
        <v>76</v>
      </c>
      <c r="F103">
        <v>63</v>
      </c>
      <c r="G103">
        <v>31</v>
      </c>
      <c r="H103">
        <v>87</v>
      </c>
      <c r="I103">
        <v>25</v>
      </c>
      <c r="J103">
        <v>15</v>
      </c>
    </row>
    <row r="104" spans="1:10">
      <c r="A104" t="s">
        <v>760</v>
      </c>
      <c r="B104" t="s">
        <v>941</v>
      </c>
      <c r="C104" t="s">
        <v>942</v>
      </c>
      <c r="D104">
        <v>15</v>
      </c>
      <c r="E104">
        <v>56</v>
      </c>
      <c r="F104">
        <v>5</v>
      </c>
      <c r="G104">
        <v>20</v>
      </c>
      <c r="H104">
        <v>18</v>
      </c>
      <c r="I104">
        <v>15</v>
      </c>
      <c r="J104">
        <v>9</v>
      </c>
    </row>
    <row r="105" spans="1:10">
      <c r="A105" t="s">
        <v>760</v>
      </c>
      <c r="B105" t="s">
        <v>943</v>
      </c>
      <c r="C105" t="s">
        <v>944</v>
      </c>
      <c r="D105">
        <v>33</v>
      </c>
      <c r="E105">
        <v>33</v>
      </c>
      <c r="F105">
        <v>67</v>
      </c>
      <c r="G105">
        <v>29</v>
      </c>
      <c r="H105">
        <v>100</v>
      </c>
      <c r="I105">
        <v>9</v>
      </c>
      <c r="J105">
        <v>1</v>
      </c>
    </row>
    <row r="106" spans="1:10">
      <c r="A106" t="s">
        <v>760</v>
      </c>
      <c r="B106" t="s">
        <v>945</v>
      </c>
      <c r="C106" t="s">
        <v>946</v>
      </c>
      <c r="D106">
        <v>6</v>
      </c>
      <c r="E106">
        <v>0</v>
      </c>
      <c r="F106">
        <v>0</v>
      </c>
      <c r="G106">
        <v>2</v>
      </c>
      <c r="H106">
        <v>93</v>
      </c>
      <c r="I106">
        <v>5</v>
      </c>
      <c r="J106">
        <v>4</v>
      </c>
    </row>
    <row r="107" spans="1:10">
      <c r="A107" t="s">
        <v>760</v>
      </c>
      <c r="B107" t="s">
        <v>947</v>
      </c>
      <c r="C107" t="s">
        <v>948</v>
      </c>
      <c r="D107">
        <v>42</v>
      </c>
      <c r="E107">
        <v>33</v>
      </c>
      <c r="F107">
        <v>58</v>
      </c>
      <c r="G107">
        <v>29</v>
      </c>
      <c r="H107">
        <v>91</v>
      </c>
      <c r="I107">
        <v>12</v>
      </c>
      <c r="J107">
        <v>7</v>
      </c>
    </row>
    <row r="108" spans="1:10">
      <c r="A108" t="s">
        <v>760</v>
      </c>
      <c r="B108" t="s">
        <v>949</v>
      </c>
      <c r="C108" t="s">
        <v>950</v>
      </c>
      <c r="D108">
        <v>40</v>
      </c>
      <c r="E108">
        <v>53</v>
      </c>
      <c r="F108">
        <v>43</v>
      </c>
      <c r="G108">
        <v>37</v>
      </c>
      <c r="H108">
        <v>87</v>
      </c>
      <c r="I108">
        <v>31</v>
      </c>
      <c r="J108">
        <v>28</v>
      </c>
    </row>
    <row r="109" spans="1:10">
      <c r="A109" t="s">
        <v>760</v>
      </c>
      <c r="B109" t="s">
        <v>951</v>
      </c>
      <c r="C109" t="s">
        <v>952</v>
      </c>
      <c r="D109">
        <v>62</v>
      </c>
      <c r="E109">
        <v>84</v>
      </c>
      <c r="F109">
        <v>69</v>
      </c>
      <c r="G109">
        <v>32</v>
      </c>
      <c r="H109">
        <v>88</v>
      </c>
      <c r="I109">
        <v>16</v>
      </c>
      <c r="J109">
        <v>14</v>
      </c>
    </row>
    <row r="110" spans="1:10">
      <c r="A110" t="s">
        <v>760</v>
      </c>
      <c r="B110" t="s">
        <v>953</v>
      </c>
      <c r="C110" t="s">
        <v>954</v>
      </c>
      <c r="D110">
        <v>0</v>
      </c>
      <c r="E110">
        <v>0</v>
      </c>
      <c r="F110">
        <v>0</v>
      </c>
      <c r="G110">
        <v>31</v>
      </c>
      <c r="H110">
        <v>73</v>
      </c>
      <c r="I110">
        <v>66</v>
      </c>
      <c r="J110">
        <v>39</v>
      </c>
    </row>
    <row r="111" spans="1:10">
      <c r="A111" t="s">
        <v>760</v>
      </c>
      <c r="B111" t="s">
        <v>955</v>
      </c>
      <c r="C111" t="s">
        <v>956</v>
      </c>
      <c r="D111">
        <v>53</v>
      </c>
      <c r="E111">
        <v>84</v>
      </c>
      <c r="F111">
        <v>68</v>
      </c>
      <c r="G111">
        <v>28</v>
      </c>
      <c r="H111">
        <v>95</v>
      </c>
      <c r="I111">
        <v>17</v>
      </c>
      <c r="J111">
        <v>24</v>
      </c>
    </row>
    <row r="112" spans="1:10">
      <c r="A112" t="s">
        <v>760</v>
      </c>
      <c r="B112" t="s">
        <v>957</v>
      </c>
      <c r="C112" t="s">
        <v>958</v>
      </c>
      <c r="D112">
        <v>100</v>
      </c>
      <c r="E112">
        <v>100</v>
      </c>
      <c r="F112">
        <v>100</v>
      </c>
      <c r="G112">
        <v>33</v>
      </c>
      <c r="H112">
        <v>100</v>
      </c>
      <c r="I112">
        <v>56</v>
      </c>
      <c r="J112">
        <v>35</v>
      </c>
    </row>
    <row r="113" spans="1:10">
      <c r="A113" t="s">
        <v>760</v>
      </c>
      <c r="B113" t="s">
        <v>959</v>
      </c>
      <c r="C113" t="s">
        <v>960</v>
      </c>
      <c r="D113">
        <v>67</v>
      </c>
      <c r="E113">
        <v>42</v>
      </c>
      <c r="F113">
        <v>8</v>
      </c>
      <c r="G113">
        <v>23</v>
      </c>
      <c r="H113">
        <v>85</v>
      </c>
      <c r="I113">
        <v>22</v>
      </c>
      <c r="J113">
        <v>18</v>
      </c>
    </row>
    <row r="114" spans="1:10">
      <c r="A114" t="s">
        <v>760</v>
      </c>
      <c r="B114" t="s">
        <v>961</v>
      </c>
      <c r="C114" t="s">
        <v>962</v>
      </c>
      <c r="D114">
        <v>62</v>
      </c>
      <c r="E114">
        <v>85</v>
      </c>
      <c r="F114">
        <v>74</v>
      </c>
      <c r="G114">
        <v>57</v>
      </c>
      <c r="H114">
        <v>89</v>
      </c>
      <c r="I114">
        <v>49</v>
      </c>
      <c r="J114">
        <v>31</v>
      </c>
    </row>
    <row r="115" spans="1:10">
      <c r="A115" t="s">
        <v>760</v>
      </c>
      <c r="B115" t="s">
        <v>963</v>
      </c>
      <c r="C115" t="s">
        <v>964</v>
      </c>
      <c r="D115">
        <v>73</v>
      </c>
      <c r="E115">
        <v>43</v>
      </c>
      <c r="F115">
        <v>67</v>
      </c>
      <c r="G115">
        <v>17</v>
      </c>
      <c r="H115">
        <v>91</v>
      </c>
      <c r="I115">
        <v>41</v>
      </c>
      <c r="J115">
        <v>20</v>
      </c>
    </row>
    <row r="116" spans="1:10">
      <c r="A116" t="s">
        <v>760</v>
      </c>
      <c r="B116" t="s">
        <v>965</v>
      </c>
      <c r="C116" t="s">
        <v>966</v>
      </c>
      <c r="D116">
        <v>69</v>
      </c>
      <c r="E116">
        <v>77</v>
      </c>
      <c r="F116">
        <v>66</v>
      </c>
      <c r="G116">
        <v>38</v>
      </c>
      <c r="H116">
        <v>87</v>
      </c>
      <c r="I116">
        <v>26</v>
      </c>
      <c r="J116">
        <v>57</v>
      </c>
    </row>
    <row r="117" spans="1:10">
      <c r="A117" t="s">
        <v>760</v>
      </c>
      <c r="B117" t="s">
        <v>967</v>
      </c>
      <c r="C117" t="s">
        <v>968</v>
      </c>
      <c r="D117">
        <v>53</v>
      </c>
      <c r="E117">
        <v>92</v>
      </c>
      <c r="F117">
        <v>78</v>
      </c>
      <c r="G117">
        <v>30</v>
      </c>
      <c r="H117">
        <v>84</v>
      </c>
      <c r="I117">
        <v>24</v>
      </c>
      <c r="J117">
        <v>11</v>
      </c>
    </row>
    <row r="118" spans="1:10">
      <c r="A118" t="s">
        <v>760</v>
      </c>
      <c r="B118" t="s">
        <v>969</v>
      </c>
      <c r="C118" t="s">
        <v>970</v>
      </c>
      <c r="D118">
        <v>0</v>
      </c>
      <c r="E118">
        <v>50</v>
      </c>
      <c r="F118">
        <v>50</v>
      </c>
      <c r="G118">
        <v>25</v>
      </c>
      <c r="H118">
        <v>25</v>
      </c>
      <c r="I118">
        <v>7</v>
      </c>
      <c r="J118">
        <v>10</v>
      </c>
    </row>
    <row r="119" spans="1:10">
      <c r="A119" t="s">
        <v>760</v>
      </c>
      <c r="B119" t="s">
        <v>971</v>
      </c>
      <c r="C119" t="s">
        <v>972</v>
      </c>
      <c r="D119">
        <v>83</v>
      </c>
      <c r="E119">
        <v>100</v>
      </c>
      <c r="F119">
        <v>100</v>
      </c>
      <c r="G119">
        <v>23</v>
      </c>
      <c r="H119">
        <v>87</v>
      </c>
      <c r="I119">
        <v>40</v>
      </c>
      <c r="J119">
        <v>33</v>
      </c>
    </row>
    <row r="120" spans="1:10">
      <c r="A120" t="s">
        <v>760</v>
      </c>
      <c r="B120" t="s">
        <v>973</v>
      </c>
      <c r="C120" t="s">
        <v>974</v>
      </c>
      <c r="D120">
        <v>30</v>
      </c>
      <c r="E120">
        <v>70</v>
      </c>
      <c r="F120">
        <v>60</v>
      </c>
      <c r="G120">
        <v>12</v>
      </c>
      <c r="H120">
        <v>33</v>
      </c>
      <c r="I120">
        <v>27</v>
      </c>
      <c r="J120">
        <v>35</v>
      </c>
    </row>
    <row r="121" spans="1:10">
      <c r="A121" t="s">
        <v>760</v>
      </c>
      <c r="B121" t="s">
        <v>975</v>
      </c>
      <c r="C121" t="s">
        <v>976</v>
      </c>
      <c r="D121">
        <v>77</v>
      </c>
      <c r="E121">
        <v>27</v>
      </c>
      <c r="F121">
        <v>86</v>
      </c>
      <c r="G121">
        <v>17</v>
      </c>
      <c r="H121">
        <v>100</v>
      </c>
      <c r="I121">
        <v>28</v>
      </c>
      <c r="J121">
        <v>13</v>
      </c>
    </row>
    <row r="122" spans="1:10">
      <c r="A122" t="s">
        <v>760</v>
      </c>
      <c r="B122" t="s">
        <v>977</v>
      </c>
      <c r="C122" t="s">
        <v>978</v>
      </c>
      <c r="D122">
        <v>10</v>
      </c>
      <c r="E122">
        <v>62</v>
      </c>
      <c r="F122">
        <v>54</v>
      </c>
      <c r="G122">
        <v>10</v>
      </c>
      <c r="H122">
        <v>76</v>
      </c>
      <c r="I122">
        <v>5</v>
      </c>
      <c r="J122">
        <v>4</v>
      </c>
    </row>
    <row r="123" spans="1:10">
      <c r="A123" t="s">
        <v>760</v>
      </c>
      <c r="B123" t="s">
        <v>979</v>
      </c>
      <c r="C123" t="s">
        <v>980</v>
      </c>
      <c r="D123">
        <v>86</v>
      </c>
      <c r="E123">
        <v>93</v>
      </c>
      <c r="F123">
        <v>93</v>
      </c>
      <c r="G123">
        <v>26</v>
      </c>
      <c r="H123">
        <v>78</v>
      </c>
      <c r="I123">
        <v>44</v>
      </c>
      <c r="J123">
        <v>28</v>
      </c>
    </row>
    <row r="124" spans="1:10">
      <c r="A124" t="s">
        <v>760</v>
      </c>
      <c r="B124" t="s">
        <v>981</v>
      </c>
      <c r="C124" t="s">
        <v>982</v>
      </c>
      <c r="D124">
        <v>83</v>
      </c>
      <c r="E124">
        <v>100</v>
      </c>
      <c r="F124">
        <v>100</v>
      </c>
      <c r="G124">
        <v>55</v>
      </c>
      <c r="H124">
        <v>83</v>
      </c>
      <c r="I124">
        <v>61</v>
      </c>
      <c r="J124">
        <v>51</v>
      </c>
    </row>
    <row r="125" spans="1:10">
      <c r="A125" t="s">
        <v>760</v>
      </c>
      <c r="B125" t="s">
        <v>983</v>
      </c>
      <c r="C125" t="s">
        <v>984</v>
      </c>
      <c r="D125">
        <v>57</v>
      </c>
      <c r="E125">
        <v>71</v>
      </c>
      <c r="F125">
        <v>57</v>
      </c>
      <c r="G125">
        <v>48</v>
      </c>
      <c r="H125">
        <v>79</v>
      </c>
      <c r="I125">
        <v>29</v>
      </c>
      <c r="J125">
        <v>31</v>
      </c>
    </row>
    <row r="126" spans="1:10">
      <c r="A126" t="s">
        <v>760</v>
      </c>
      <c r="B126" t="s">
        <v>985</v>
      </c>
      <c r="C126" t="s">
        <v>986</v>
      </c>
      <c r="D126">
        <v>83</v>
      </c>
      <c r="E126">
        <v>100</v>
      </c>
      <c r="F126">
        <v>92</v>
      </c>
      <c r="G126">
        <v>36</v>
      </c>
      <c r="H126">
        <v>90</v>
      </c>
      <c r="I126">
        <v>64</v>
      </c>
      <c r="J126">
        <v>30</v>
      </c>
    </row>
    <row r="127" spans="1:10">
      <c r="A127" t="s">
        <v>760</v>
      </c>
      <c r="B127" t="s">
        <v>987</v>
      </c>
      <c r="C127" t="s">
        <v>988</v>
      </c>
      <c r="D127">
        <v>59</v>
      </c>
      <c r="E127">
        <v>89</v>
      </c>
      <c r="F127">
        <v>80</v>
      </c>
      <c r="G127">
        <v>27</v>
      </c>
      <c r="H127">
        <v>83</v>
      </c>
      <c r="I127">
        <v>42</v>
      </c>
      <c r="J127">
        <v>53</v>
      </c>
    </row>
    <row r="128" spans="1:10">
      <c r="A128" t="s">
        <v>760</v>
      </c>
      <c r="B128" t="s">
        <v>989</v>
      </c>
      <c r="C128" t="s">
        <v>990</v>
      </c>
      <c r="D128">
        <v>100</v>
      </c>
      <c r="E128">
        <v>100</v>
      </c>
      <c r="F128">
        <v>100</v>
      </c>
      <c r="G128">
        <v>52</v>
      </c>
      <c r="H128">
        <v>100</v>
      </c>
      <c r="I128">
        <v>79</v>
      </c>
      <c r="J128">
        <v>61</v>
      </c>
    </row>
    <row r="129" spans="1:10">
      <c r="A129" t="s">
        <v>760</v>
      </c>
      <c r="B129" t="s">
        <v>991</v>
      </c>
      <c r="C129" t="s">
        <v>992</v>
      </c>
      <c r="D129">
        <v>50</v>
      </c>
      <c r="E129">
        <v>63</v>
      </c>
      <c r="F129">
        <v>75</v>
      </c>
      <c r="G129">
        <v>33</v>
      </c>
      <c r="H129">
        <v>88</v>
      </c>
      <c r="I129">
        <v>49</v>
      </c>
      <c r="J129">
        <v>52</v>
      </c>
    </row>
    <row r="130" spans="1:10">
      <c r="A130" t="s">
        <v>760</v>
      </c>
      <c r="B130" t="s">
        <v>993</v>
      </c>
      <c r="C130" t="s">
        <v>994</v>
      </c>
      <c r="D130">
        <v>100</v>
      </c>
      <c r="E130">
        <v>13</v>
      </c>
      <c r="F130">
        <v>75</v>
      </c>
      <c r="G130">
        <v>24</v>
      </c>
      <c r="H130">
        <v>50</v>
      </c>
      <c r="I130">
        <v>9</v>
      </c>
      <c r="J130">
        <v>10</v>
      </c>
    </row>
    <row r="131" spans="1:10">
      <c r="A131" t="s">
        <v>760</v>
      </c>
      <c r="B131" t="s">
        <v>995</v>
      </c>
      <c r="C131" t="s">
        <v>996</v>
      </c>
      <c r="D131">
        <v>58</v>
      </c>
      <c r="E131">
        <v>85</v>
      </c>
      <c r="F131">
        <v>45</v>
      </c>
      <c r="G131">
        <v>33</v>
      </c>
      <c r="H131">
        <v>93</v>
      </c>
      <c r="I131">
        <v>36</v>
      </c>
      <c r="J131">
        <v>21</v>
      </c>
    </row>
    <row r="132" spans="1:10">
      <c r="A132" t="s">
        <v>760</v>
      </c>
      <c r="B132" t="s">
        <v>997</v>
      </c>
      <c r="C132" t="s">
        <v>998</v>
      </c>
      <c r="D132">
        <v>50</v>
      </c>
      <c r="E132">
        <v>100</v>
      </c>
      <c r="F132">
        <v>100</v>
      </c>
      <c r="G132">
        <v>20</v>
      </c>
      <c r="H132">
        <v>100</v>
      </c>
      <c r="I132">
        <v>17</v>
      </c>
      <c r="J132">
        <v>29</v>
      </c>
    </row>
    <row r="133" spans="1:10">
      <c r="A133" t="s">
        <v>760</v>
      </c>
      <c r="B133" t="s">
        <v>999</v>
      </c>
      <c r="C133" t="s">
        <v>1000</v>
      </c>
      <c r="D133">
        <v>50</v>
      </c>
      <c r="E133">
        <v>67</v>
      </c>
      <c r="F133">
        <v>67</v>
      </c>
      <c r="G133">
        <v>33</v>
      </c>
      <c r="H133">
        <v>100</v>
      </c>
      <c r="I133">
        <v>34</v>
      </c>
      <c r="J133">
        <v>56</v>
      </c>
    </row>
    <row r="134" spans="1:10">
      <c r="A134" t="s">
        <v>760</v>
      </c>
      <c r="B134" t="s">
        <v>1001</v>
      </c>
      <c r="C134" t="s">
        <v>1002</v>
      </c>
      <c r="D134">
        <v>77</v>
      </c>
      <c r="E134">
        <v>85</v>
      </c>
      <c r="F134">
        <v>85</v>
      </c>
      <c r="G134">
        <v>50</v>
      </c>
      <c r="H134">
        <v>93</v>
      </c>
      <c r="I134">
        <v>48</v>
      </c>
      <c r="J134">
        <v>46</v>
      </c>
    </row>
    <row r="135" spans="1:10">
      <c r="A135" t="s">
        <v>760</v>
      </c>
      <c r="B135" t="s">
        <v>1003</v>
      </c>
      <c r="C135" t="s">
        <v>1004</v>
      </c>
      <c r="D135">
        <v>59</v>
      </c>
      <c r="E135">
        <v>59</v>
      </c>
      <c r="F135">
        <v>82</v>
      </c>
      <c r="G135">
        <v>30</v>
      </c>
      <c r="H135">
        <v>88</v>
      </c>
      <c r="I135">
        <v>49</v>
      </c>
      <c r="J135">
        <v>38</v>
      </c>
    </row>
    <row r="136" spans="1:10">
      <c r="A136" t="s">
        <v>760</v>
      </c>
      <c r="B136" t="s">
        <v>1005</v>
      </c>
      <c r="C136" t="s">
        <v>1006</v>
      </c>
      <c r="D136">
        <v>76</v>
      </c>
      <c r="E136">
        <v>85</v>
      </c>
      <c r="F136">
        <v>94</v>
      </c>
      <c r="G136">
        <v>37</v>
      </c>
      <c r="H136">
        <v>50</v>
      </c>
      <c r="I136">
        <v>20</v>
      </c>
      <c r="J136">
        <v>20</v>
      </c>
    </row>
    <row r="137" spans="1:10">
      <c r="A137" t="s">
        <v>760</v>
      </c>
      <c r="B137" t="s">
        <v>1007</v>
      </c>
      <c r="C137" t="s">
        <v>1008</v>
      </c>
      <c r="D137">
        <v>88</v>
      </c>
      <c r="E137">
        <v>100</v>
      </c>
      <c r="F137">
        <v>50</v>
      </c>
      <c r="G137">
        <v>39</v>
      </c>
      <c r="H137">
        <v>90</v>
      </c>
      <c r="I137">
        <v>20</v>
      </c>
      <c r="J137">
        <v>4</v>
      </c>
    </row>
    <row r="138" spans="1:10">
      <c r="A138" t="s">
        <v>760</v>
      </c>
      <c r="B138" t="s">
        <v>1009</v>
      </c>
      <c r="C138" t="s">
        <v>1010</v>
      </c>
      <c r="D138">
        <v>68</v>
      </c>
      <c r="E138">
        <v>90</v>
      </c>
      <c r="F138">
        <v>84</v>
      </c>
      <c r="G138">
        <v>28</v>
      </c>
      <c r="H138">
        <v>83</v>
      </c>
      <c r="I138">
        <v>39</v>
      </c>
      <c r="J138">
        <v>26</v>
      </c>
    </row>
    <row r="139" spans="1:10">
      <c r="A139" t="s">
        <v>760</v>
      </c>
      <c r="B139" t="s">
        <v>1011</v>
      </c>
      <c r="C139" t="s">
        <v>1012</v>
      </c>
      <c r="D139">
        <v>75</v>
      </c>
      <c r="E139">
        <v>0</v>
      </c>
      <c r="F139">
        <v>25</v>
      </c>
      <c r="G139">
        <v>27</v>
      </c>
      <c r="H139">
        <v>33</v>
      </c>
      <c r="I139">
        <v>29</v>
      </c>
      <c r="J139">
        <v>6</v>
      </c>
    </row>
    <row r="140" spans="1:10">
      <c r="A140" t="s">
        <v>760</v>
      </c>
      <c r="B140" t="s">
        <v>1013</v>
      </c>
      <c r="C140" t="s">
        <v>1014</v>
      </c>
      <c r="D140">
        <v>42</v>
      </c>
      <c r="E140">
        <v>54</v>
      </c>
      <c r="F140">
        <v>12</v>
      </c>
      <c r="G140">
        <v>29</v>
      </c>
      <c r="H140">
        <v>88</v>
      </c>
      <c r="I140">
        <v>15</v>
      </c>
      <c r="J140">
        <v>11</v>
      </c>
    </row>
    <row r="141" spans="1:10">
      <c r="A141" t="s">
        <v>760</v>
      </c>
      <c r="B141" t="s">
        <v>1015</v>
      </c>
      <c r="C141" t="s">
        <v>1016</v>
      </c>
      <c r="D141">
        <v>67</v>
      </c>
      <c r="E141">
        <v>100</v>
      </c>
      <c r="F141">
        <v>83</v>
      </c>
      <c r="G141">
        <v>45</v>
      </c>
      <c r="H141">
        <v>89</v>
      </c>
      <c r="I141">
        <v>21</v>
      </c>
      <c r="J141">
        <v>2</v>
      </c>
    </row>
    <row r="142" spans="1:10">
      <c r="A142" t="s">
        <v>760</v>
      </c>
      <c r="B142" t="s">
        <v>1017</v>
      </c>
      <c r="C142" t="s">
        <v>1018</v>
      </c>
      <c r="D142">
        <v>75</v>
      </c>
      <c r="E142">
        <v>100</v>
      </c>
      <c r="F142">
        <v>25</v>
      </c>
      <c r="G142">
        <v>37</v>
      </c>
      <c r="H142">
        <v>100</v>
      </c>
      <c r="I142">
        <v>47</v>
      </c>
      <c r="J142">
        <v>13</v>
      </c>
    </row>
    <row r="143" spans="1:10">
      <c r="A143" t="s">
        <v>760</v>
      </c>
      <c r="B143" t="s">
        <v>1019</v>
      </c>
      <c r="C143" t="s">
        <v>1020</v>
      </c>
      <c r="D143">
        <v>83</v>
      </c>
      <c r="E143">
        <v>83</v>
      </c>
      <c r="F143">
        <v>100</v>
      </c>
      <c r="G143">
        <v>32</v>
      </c>
      <c r="H143">
        <v>100</v>
      </c>
      <c r="I143">
        <v>43</v>
      </c>
      <c r="J143">
        <v>34</v>
      </c>
    </row>
    <row r="144" spans="1:10">
      <c r="A144" t="s">
        <v>760</v>
      </c>
      <c r="B144" t="s">
        <v>1021</v>
      </c>
      <c r="C144" t="s">
        <v>1022</v>
      </c>
      <c r="D144">
        <v>50</v>
      </c>
      <c r="E144">
        <v>75</v>
      </c>
      <c r="F144">
        <v>63</v>
      </c>
      <c r="G144">
        <v>29</v>
      </c>
      <c r="H144">
        <v>67</v>
      </c>
      <c r="I144">
        <v>28</v>
      </c>
      <c r="J144">
        <v>11</v>
      </c>
    </row>
    <row r="145" spans="1:10">
      <c r="A145" t="s">
        <v>760</v>
      </c>
      <c r="B145" t="s">
        <v>1023</v>
      </c>
      <c r="C145" t="s">
        <v>1024</v>
      </c>
      <c r="D145">
        <v>61</v>
      </c>
      <c r="E145">
        <v>75</v>
      </c>
      <c r="F145">
        <v>55</v>
      </c>
      <c r="G145">
        <v>36</v>
      </c>
      <c r="H145">
        <v>82</v>
      </c>
      <c r="I145">
        <v>44</v>
      </c>
      <c r="J145">
        <v>32</v>
      </c>
    </row>
    <row r="146" spans="1:10">
      <c r="A146" t="s">
        <v>760</v>
      </c>
      <c r="B146" t="s">
        <v>1025</v>
      </c>
      <c r="C146" t="s">
        <v>1026</v>
      </c>
      <c r="D146">
        <v>71</v>
      </c>
      <c r="E146">
        <v>86</v>
      </c>
      <c r="F146">
        <v>71</v>
      </c>
      <c r="G146">
        <v>19</v>
      </c>
      <c r="H146">
        <v>93</v>
      </c>
      <c r="I146">
        <v>24</v>
      </c>
      <c r="J146">
        <v>7</v>
      </c>
    </row>
    <row r="147" spans="1:10">
      <c r="A147" t="s">
        <v>760</v>
      </c>
      <c r="B147" t="s">
        <v>1027</v>
      </c>
      <c r="C147" t="s">
        <v>1028</v>
      </c>
      <c r="D147">
        <v>90</v>
      </c>
      <c r="E147">
        <v>90</v>
      </c>
      <c r="F147">
        <v>90</v>
      </c>
      <c r="G147">
        <v>46</v>
      </c>
      <c r="H147">
        <v>100</v>
      </c>
      <c r="I147">
        <v>66</v>
      </c>
      <c r="J147">
        <v>74</v>
      </c>
    </row>
    <row r="148" spans="1:10">
      <c r="A148" t="s">
        <v>760</v>
      </c>
      <c r="B148" t="s">
        <v>1029</v>
      </c>
      <c r="C148" t="s">
        <v>1030</v>
      </c>
      <c r="D148">
        <v>34</v>
      </c>
      <c r="E148">
        <v>38</v>
      </c>
      <c r="F148">
        <v>53</v>
      </c>
      <c r="G148">
        <v>21</v>
      </c>
      <c r="H148">
        <v>5</v>
      </c>
      <c r="I148">
        <v>30</v>
      </c>
      <c r="J148">
        <v>16</v>
      </c>
    </row>
    <row r="149" spans="1:10">
      <c r="A149" t="s">
        <v>760</v>
      </c>
      <c r="B149" t="s">
        <v>1031</v>
      </c>
      <c r="C149" t="s">
        <v>1032</v>
      </c>
      <c r="D149">
        <v>78</v>
      </c>
      <c r="E149">
        <v>99</v>
      </c>
      <c r="F149">
        <v>90</v>
      </c>
      <c r="G149">
        <v>27</v>
      </c>
      <c r="H149">
        <v>92</v>
      </c>
      <c r="I149">
        <v>17</v>
      </c>
      <c r="J149">
        <v>15</v>
      </c>
    </row>
    <row r="150" spans="1:10">
      <c r="A150" t="s">
        <v>760</v>
      </c>
      <c r="B150" t="s">
        <v>1033</v>
      </c>
      <c r="C150" t="s">
        <v>1034</v>
      </c>
      <c r="D150">
        <v>78</v>
      </c>
      <c r="E150">
        <v>89</v>
      </c>
      <c r="F150">
        <v>100</v>
      </c>
      <c r="G150">
        <v>37</v>
      </c>
      <c r="H150">
        <v>100</v>
      </c>
      <c r="I150">
        <v>39</v>
      </c>
      <c r="J150">
        <v>8</v>
      </c>
    </row>
    <row r="151" spans="1:10">
      <c r="A151" t="s">
        <v>760</v>
      </c>
      <c r="B151" t="s">
        <v>1035</v>
      </c>
      <c r="C151" t="s">
        <v>1036</v>
      </c>
      <c r="D151">
        <v>38</v>
      </c>
      <c r="E151">
        <v>25</v>
      </c>
      <c r="F151">
        <v>63</v>
      </c>
      <c r="G151">
        <v>12</v>
      </c>
      <c r="H151">
        <v>75</v>
      </c>
      <c r="I151">
        <v>38</v>
      </c>
      <c r="J151">
        <v>10</v>
      </c>
    </row>
    <row r="152" spans="1:10">
      <c r="A152" t="s">
        <v>760</v>
      </c>
      <c r="B152" t="s">
        <v>1037</v>
      </c>
      <c r="C152" t="s">
        <v>1038</v>
      </c>
      <c r="D152">
        <v>71</v>
      </c>
      <c r="E152">
        <v>100</v>
      </c>
      <c r="F152">
        <v>93</v>
      </c>
      <c r="G152">
        <v>73</v>
      </c>
      <c r="H152">
        <v>94</v>
      </c>
      <c r="I152">
        <v>16</v>
      </c>
      <c r="J152">
        <v>38</v>
      </c>
    </row>
    <row r="153" spans="1:10">
      <c r="A153" t="s">
        <v>760</v>
      </c>
      <c r="B153" t="s">
        <v>1039</v>
      </c>
      <c r="C153" t="s">
        <v>1040</v>
      </c>
      <c r="D153">
        <v>73</v>
      </c>
      <c r="E153">
        <v>100</v>
      </c>
      <c r="F153">
        <v>100</v>
      </c>
      <c r="G153">
        <v>54</v>
      </c>
      <c r="H153">
        <v>100</v>
      </c>
      <c r="I153">
        <v>41</v>
      </c>
      <c r="J153">
        <v>27</v>
      </c>
    </row>
    <row r="154" spans="1:10">
      <c r="A154" t="s">
        <v>760</v>
      </c>
      <c r="B154" t="s">
        <v>1041</v>
      </c>
      <c r="C154" t="s">
        <v>1042</v>
      </c>
      <c r="D154">
        <v>55</v>
      </c>
      <c r="E154">
        <v>88</v>
      </c>
      <c r="F154">
        <v>79</v>
      </c>
      <c r="G154">
        <v>29</v>
      </c>
      <c r="H154">
        <v>75</v>
      </c>
      <c r="I154">
        <v>50</v>
      </c>
      <c r="J154">
        <v>38</v>
      </c>
    </row>
    <row r="155" spans="1:10">
      <c r="A155" t="s">
        <v>760</v>
      </c>
      <c r="B155" t="s">
        <v>1043</v>
      </c>
      <c r="C155" t="s">
        <v>1044</v>
      </c>
      <c r="D155">
        <v>70</v>
      </c>
      <c r="E155">
        <v>88</v>
      </c>
      <c r="F155">
        <v>70</v>
      </c>
      <c r="G155">
        <v>37</v>
      </c>
      <c r="H155">
        <v>89</v>
      </c>
      <c r="I155">
        <v>39</v>
      </c>
      <c r="J155">
        <v>28</v>
      </c>
    </row>
    <row r="156" spans="1:10">
      <c r="A156" t="s">
        <v>760</v>
      </c>
      <c r="B156" t="s">
        <v>1045</v>
      </c>
      <c r="C156" t="s">
        <v>1046</v>
      </c>
      <c r="D156">
        <v>74</v>
      </c>
      <c r="E156">
        <v>98</v>
      </c>
      <c r="F156">
        <v>74</v>
      </c>
      <c r="G156">
        <v>35</v>
      </c>
      <c r="H156">
        <v>89</v>
      </c>
      <c r="I156">
        <v>25</v>
      </c>
      <c r="J156">
        <v>11</v>
      </c>
    </row>
    <row r="157" spans="1:10">
      <c r="A157" t="s">
        <v>760</v>
      </c>
      <c r="B157" t="s">
        <v>1047</v>
      </c>
      <c r="C157" t="s">
        <v>1048</v>
      </c>
      <c r="D157">
        <v>43</v>
      </c>
      <c r="E157">
        <v>29</v>
      </c>
      <c r="F157">
        <v>14</v>
      </c>
      <c r="G157">
        <v>39</v>
      </c>
      <c r="H157">
        <v>38</v>
      </c>
      <c r="I157">
        <v>47</v>
      </c>
      <c r="J157">
        <v>19</v>
      </c>
    </row>
    <row r="158" spans="1:10">
      <c r="A158" t="s">
        <v>760</v>
      </c>
      <c r="B158" t="s">
        <v>1049</v>
      </c>
      <c r="C158" t="s">
        <v>1050</v>
      </c>
      <c r="D158">
        <v>0</v>
      </c>
      <c r="E158">
        <v>10</v>
      </c>
      <c r="F158">
        <v>10</v>
      </c>
      <c r="G158">
        <v>23</v>
      </c>
      <c r="H158">
        <v>100</v>
      </c>
      <c r="I158">
        <v>23</v>
      </c>
      <c r="J158">
        <v>28</v>
      </c>
    </row>
    <row r="159" spans="1:10">
      <c r="A159" t="s">
        <v>760</v>
      </c>
      <c r="B159" t="s">
        <v>1051</v>
      </c>
      <c r="C159" t="s">
        <v>1052</v>
      </c>
      <c r="D159">
        <v>79</v>
      </c>
      <c r="E159">
        <v>96</v>
      </c>
      <c r="F159">
        <v>92</v>
      </c>
      <c r="G159">
        <v>29</v>
      </c>
      <c r="H159">
        <v>73</v>
      </c>
      <c r="I159">
        <v>28</v>
      </c>
      <c r="J159">
        <v>48</v>
      </c>
    </row>
    <row r="160" spans="1:10">
      <c r="A160" t="s">
        <v>760</v>
      </c>
      <c r="B160" t="s">
        <v>1053</v>
      </c>
      <c r="C160" t="s">
        <v>1054</v>
      </c>
      <c r="D160">
        <v>25</v>
      </c>
      <c r="E160">
        <v>33</v>
      </c>
      <c r="F160">
        <v>0</v>
      </c>
      <c r="G160">
        <v>20</v>
      </c>
      <c r="H160">
        <v>79</v>
      </c>
      <c r="I160">
        <v>13</v>
      </c>
      <c r="J160">
        <v>15</v>
      </c>
    </row>
    <row r="161" spans="1:10">
      <c r="A161" t="s">
        <v>760</v>
      </c>
      <c r="B161" t="s">
        <v>1055</v>
      </c>
      <c r="C161" t="s">
        <v>1056</v>
      </c>
      <c r="D161">
        <v>62</v>
      </c>
      <c r="E161">
        <v>91</v>
      </c>
      <c r="F161">
        <v>55</v>
      </c>
      <c r="G161">
        <v>28</v>
      </c>
      <c r="H161">
        <v>77</v>
      </c>
      <c r="I161">
        <v>33</v>
      </c>
      <c r="J161">
        <v>25</v>
      </c>
    </row>
    <row r="162" spans="1:10">
      <c r="A162" t="s">
        <v>760</v>
      </c>
      <c r="B162" t="s">
        <v>1057</v>
      </c>
      <c r="C162" t="s">
        <v>1058</v>
      </c>
      <c r="D162">
        <v>29</v>
      </c>
      <c r="E162">
        <v>14</v>
      </c>
      <c r="F162">
        <v>43</v>
      </c>
      <c r="G162">
        <v>25</v>
      </c>
      <c r="H162">
        <v>93</v>
      </c>
      <c r="I162">
        <v>31</v>
      </c>
      <c r="J162">
        <v>55</v>
      </c>
    </row>
    <row r="163" spans="1:10">
      <c r="A163" t="s">
        <v>760</v>
      </c>
      <c r="B163" t="s">
        <v>1059</v>
      </c>
      <c r="C163" t="s">
        <v>1060</v>
      </c>
      <c r="D163">
        <v>67</v>
      </c>
      <c r="E163">
        <v>73</v>
      </c>
      <c r="F163">
        <v>93</v>
      </c>
      <c r="G163">
        <v>37</v>
      </c>
      <c r="H163">
        <v>85</v>
      </c>
      <c r="I163">
        <v>50</v>
      </c>
      <c r="J163">
        <v>27</v>
      </c>
    </row>
    <row r="164" spans="1:10">
      <c r="A164" t="s">
        <v>760</v>
      </c>
      <c r="B164" t="s">
        <v>1061</v>
      </c>
      <c r="C164" t="s">
        <v>1062</v>
      </c>
      <c r="D164">
        <v>87</v>
      </c>
      <c r="E164">
        <v>83</v>
      </c>
      <c r="F164">
        <v>96</v>
      </c>
      <c r="G164">
        <v>35</v>
      </c>
      <c r="H164">
        <v>72</v>
      </c>
      <c r="I164">
        <v>24</v>
      </c>
      <c r="J164">
        <v>23</v>
      </c>
    </row>
    <row r="165" spans="1:10">
      <c r="A165" t="s">
        <v>760</v>
      </c>
      <c r="B165" t="s">
        <v>1063</v>
      </c>
      <c r="C165" t="s">
        <v>1064</v>
      </c>
      <c r="D165">
        <v>38</v>
      </c>
      <c r="E165">
        <v>13</v>
      </c>
      <c r="F165">
        <v>50</v>
      </c>
      <c r="G165">
        <v>28</v>
      </c>
      <c r="H165">
        <v>89</v>
      </c>
      <c r="I165">
        <v>22</v>
      </c>
      <c r="J165">
        <v>2</v>
      </c>
    </row>
    <row r="166" spans="1:10">
      <c r="A166" t="s">
        <v>760</v>
      </c>
      <c r="B166" t="s">
        <v>1065</v>
      </c>
      <c r="C166" t="s">
        <v>1066</v>
      </c>
      <c r="D166">
        <v>67</v>
      </c>
      <c r="E166">
        <v>100</v>
      </c>
      <c r="F166">
        <v>67</v>
      </c>
      <c r="G166">
        <v>27</v>
      </c>
      <c r="H166">
        <v>100</v>
      </c>
      <c r="I166">
        <v>35</v>
      </c>
      <c r="J166">
        <v>9</v>
      </c>
    </row>
    <row r="167" spans="1:10">
      <c r="A167" t="s">
        <v>760</v>
      </c>
      <c r="B167" t="s">
        <v>1067</v>
      </c>
      <c r="C167" t="s">
        <v>1068</v>
      </c>
      <c r="D167">
        <v>74</v>
      </c>
      <c r="E167">
        <v>93</v>
      </c>
      <c r="F167">
        <v>58</v>
      </c>
      <c r="G167">
        <v>24</v>
      </c>
      <c r="H167">
        <v>84</v>
      </c>
      <c r="I167">
        <v>10</v>
      </c>
      <c r="J167">
        <v>9</v>
      </c>
    </row>
    <row r="168" spans="1:10">
      <c r="A168" t="s">
        <v>760</v>
      </c>
      <c r="B168" t="s">
        <v>1069</v>
      </c>
      <c r="C168" t="s">
        <v>1070</v>
      </c>
      <c r="D168">
        <v>41</v>
      </c>
      <c r="E168">
        <v>59</v>
      </c>
      <c r="F168">
        <v>59</v>
      </c>
      <c r="G168">
        <v>18</v>
      </c>
      <c r="H168">
        <v>95</v>
      </c>
      <c r="I168">
        <v>25</v>
      </c>
      <c r="J168">
        <v>32</v>
      </c>
    </row>
    <row r="169" spans="1:10">
      <c r="A169" t="s">
        <v>760</v>
      </c>
      <c r="B169" t="s">
        <v>1071</v>
      </c>
      <c r="C169" t="s">
        <v>1072</v>
      </c>
      <c r="D169">
        <v>52</v>
      </c>
      <c r="E169">
        <v>55</v>
      </c>
      <c r="F169">
        <v>46</v>
      </c>
      <c r="G169">
        <v>32</v>
      </c>
      <c r="H169">
        <v>85</v>
      </c>
      <c r="I169">
        <v>41</v>
      </c>
      <c r="J169">
        <v>20</v>
      </c>
    </row>
    <row r="170" spans="1:10">
      <c r="A170" t="s">
        <v>760</v>
      </c>
      <c r="B170" t="s">
        <v>1073</v>
      </c>
      <c r="C170" t="s">
        <v>1074</v>
      </c>
      <c r="D170">
        <v>33</v>
      </c>
      <c r="E170">
        <v>64</v>
      </c>
      <c r="F170">
        <v>36</v>
      </c>
      <c r="G170">
        <v>25</v>
      </c>
      <c r="H170">
        <v>49</v>
      </c>
      <c r="I170">
        <v>10</v>
      </c>
      <c r="J170">
        <v>19</v>
      </c>
    </row>
    <row r="171" spans="1:10">
      <c r="A171" t="s">
        <v>760</v>
      </c>
      <c r="B171" t="s">
        <v>1075</v>
      </c>
      <c r="C171" t="s">
        <v>1076</v>
      </c>
      <c r="D171">
        <v>61</v>
      </c>
      <c r="E171">
        <v>71</v>
      </c>
      <c r="F171">
        <v>60</v>
      </c>
      <c r="G171">
        <v>32</v>
      </c>
      <c r="H171">
        <v>92</v>
      </c>
      <c r="I171">
        <v>26</v>
      </c>
      <c r="J171">
        <v>9</v>
      </c>
    </row>
    <row r="172" spans="1:10">
      <c r="A172" t="s">
        <v>760</v>
      </c>
      <c r="B172" t="s">
        <v>1077</v>
      </c>
      <c r="C172" t="s">
        <v>1078</v>
      </c>
      <c r="D172">
        <v>91</v>
      </c>
      <c r="E172">
        <v>100</v>
      </c>
      <c r="F172">
        <v>91</v>
      </c>
      <c r="G172">
        <v>51</v>
      </c>
      <c r="H172">
        <v>91</v>
      </c>
      <c r="I172">
        <v>51</v>
      </c>
      <c r="J172">
        <v>24</v>
      </c>
    </row>
    <row r="173" spans="1:10">
      <c r="A173" t="s">
        <v>760</v>
      </c>
      <c r="B173" t="s">
        <v>1079</v>
      </c>
      <c r="C173" t="s">
        <v>1080</v>
      </c>
      <c r="D173">
        <v>38</v>
      </c>
      <c r="E173">
        <v>75</v>
      </c>
      <c r="F173">
        <v>63</v>
      </c>
      <c r="G173">
        <v>24</v>
      </c>
      <c r="H173">
        <v>75</v>
      </c>
      <c r="I173">
        <v>15</v>
      </c>
      <c r="J173">
        <v>9</v>
      </c>
    </row>
    <row r="174" spans="1:10">
      <c r="A174" t="s">
        <v>760</v>
      </c>
      <c r="B174" t="s">
        <v>1081</v>
      </c>
      <c r="C174" t="s">
        <v>1082</v>
      </c>
      <c r="D174">
        <v>50</v>
      </c>
      <c r="E174">
        <v>83</v>
      </c>
      <c r="F174">
        <v>17</v>
      </c>
      <c r="G174">
        <v>51</v>
      </c>
      <c r="H174">
        <v>100</v>
      </c>
      <c r="I174">
        <v>24</v>
      </c>
      <c r="J174">
        <v>18</v>
      </c>
    </row>
    <row r="175" spans="1:10">
      <c r="A175" t="s">
        <v>760</v>
      </c>
      <c r="B175" t="s">
        <v>1083</v>
      </c>
      <c r="C175" t="s">
        <v>1084</v>
      </c>
      <c r="D175">
        <v>46</v>
      </c>
      <c r="E175">
        <v>67</v>
      </c>
      <c r="F175">
        <v>52</v>
      </c>
      <c r="G175">
        <v>34</v>
      </c>
      <c r="H175">
        <v>93</v>
      </c>
      <c r="I175">
        <v>20</v>
      </c>
      <c r="J175">
        <v>14</v>
      </c>
    </row>
    <row r="176" spans="1:10">
      <c r="A176" t="s">
        <v>760</v>
      </c>
      <c r="B176" t="s">
        <v>1085</v>
      </c>
      <c r="C176" t="s">
        <v>1086</v>
      </c>
      <c r="D176">
        <v>65</v>
      </c>
      <c r="E176">
        <v>87</v>
      </c>
      <c r="F176">
        <v>87</v>
      </c>
      <c r="G176">
        <v>26</v>
      </c>
      <c r="H176">
        <v>84</v>
      </c>
      <c r="I176">
        <v>41</v>
      </c>
      <c r="J176">
        <v>10</v>
      </c>
    </row>
    <row r="177" spans="1:10">
      <c r="A177" t="s">
        <v>760</v>
      </c>
      <c r="B177" t="s">
        <v>1087</v>
      </c>
      <c r="C177" t="s">
        <v>1088</v>
      </c>
      <c r="D177">
        <v>67</v>
      </c>
      <c r="E177">
        <v>83</v>
      </c>
      <c r="F177">
        <v>33</v>
      </c>
      <c r="G177">
        <v>18</v>
      </c>
      <c r="H177">
        <v>71</v>
      </c>
      <c r="I177">
        <v>44</v>
      </c>
      <c r="J177">
        <v>1</v>
      </c>
    </row>
    <row r="178" spans="1:10">
      <c r="A178" t="s">
        <v>760</v>
      </c>
      <c r="B178" t="s">
        <v>1089</v>
      </c>
      <c r="C178" t="s">
        <v>1090</v>
      </c>
      <c r="D178">
        <v>92</v>
      </c>
      <c r="E178">
        <v>54</v>
      </c>
      <c r="F178">
        <v>62</v>
      </c>
      <c r="G178">
        <v>28</v>
      </c>
      <c r="H178">
        <v>95</v>
      </c>
      <c r="I178">
        <v>20</v>
      </c>
      <c r="J178">
        <v>16</v>
      </c>
    </row>
    <row r="179" spans="1:10">
      <c r="A179" t="s">
        <v>760</v>
      </c>
      <c r="B179" t="s">
        <v>1091</v>
      </c>
      <c r="C179" t="s">
        <v>1092</v>
      </c>
      <c r="D179">
        <v>15</v>
      </c>
      <c r="E179">
        <v>25</v>
      </c>
      <c r="F179">
        <v>31</v>
      </c>
      <c r="G179">
        <v>24</v>
      </c>
      <c r="H179">
        <v>96</v>
      </c>
      <c r="I179">
        <v>39</v>
      </c>
      <c r="J179">
        <v>36</v>
      </c>
    </row>
    <row r="180" spans="1:10">
      <c r="A180" t="s">
        <v>760</v>
      </c>
      <c r="B180" t="s">
        <v>1093</v>
      </c>
      <c r="C180" t="s">
        <v>1094</v>
      </c>
      <c r="D180">
        <v>51</v>
      </c>
      <c r="E180">
        <v>63</v>
      </c>
      <c r="F180">
        <v>63</v>
      </c>
      <c r="G180">
        <v>64</v>
      </c>
      <c r="H180">
        <v>94</v>
      </c>
      <c r="I180">
        <v>53</v>
      </c>
      <c r="J180">
        <v>49</v>
      </c>
    </row>
    <row r="181" spans="1:10">
      <c r="A181" t="s">
        <v>760</v>
      </c>
      <c r="B181" t="s">
        <v>1095</v>
      </c>
      <c r="C181" t="s">
        <v>1096</v>
      </c>
      <c r="D181">
        <v>60</v>
      </c>
      <c r="E181">
        <v>80</v>
      </c>
      <c r="F181">
        <v>40</v>
      </c>
      <c r="G181">
        <v>21</v>
      </c>
      <c r="H181">
        <v>50</v>
      </c>
      <c r="I181">
        <v>6</v>
      </c>
      <c r="J181">
        <v>5</v>
      </c>
    </row>
    <row r="182" spans="1:10">
      <c r="A182" t="s">
        <v>760</v>
      </c>
      <c r="B182" t="s">
        <v>1097</v>
      </c>
      <c r="C182" t="s">
        <v>1098</v>
      </c>
      <c r="D182">
        <v>55</v>
      </c>
      <c r="E182">
        <v>65</v>
      </c>
      <c r="F182">
        <v>48</v>
      </c>
      <c r="G182">
        <v>17</v>
      </c>
      <c r="H182">
        <v>97</v>
      </c>
      <c r="I182">
        <v>17</v>
      </c>
      <c r="J182">
        <v>5</v>
      </c>
    </row>
    <row r="183" spans="1:10">
      <c r="A183" t="s">
        <v>760</v>
      </c>
      <c r="B183" t="s">
        <v>1099</v>
      </c>
      <c r="C183" t="s">
        <v>1100</v>
      </c>
      <c r="D183">
        <v>56</v>
      </c>
      <c r="E183">
        <v>61</v>
      </c>
      <c r="F183">
        <v>67</v>
      </c>
      <c r="G183">
        <v>35</v>
      </c>
      <c r="H183">
        <v>82</v>
      </c>
      <c r="I183">
        <v>30</v>
      </c>
      <c r="J183">
        <v>6</v>
      </c>
    </row>
    <row r="184" spans="1:10">
      <c r="A184" t="s">
        <v>760</v>
      </c>
      <c r="B184" t="s">
        <v>1101</v>
      </c>
      <c r="C184" t="s">
        <v>1102</v>
      </c>
      <c r="D184">
        <v>82</v>
      </c>
      <c r="E184">
        <v>100</v>
      </c>
      <c r="F184">
        <v>82</v>
      </c>
      <c r="G184">
        <v>36</v>
      </c>
      <c r="H184">
        <v>100</v>
      </c>
      <c r="I184">
        <v>39</v>
      </c>
      <c r="J184">
        <v>32</v>
      </c>
    </row>
    <row r="185" spans="1:10">
      <c r="A185" t="s">
        <v>760</v>
      </c>
      <c r="B185" t="s">
        <v>1103</v>
      </c>
      <c r="C185" t="s">
        <v>1104</v>
      </c>
      <c r="D185">
        <v>88</v>
      </c>
      <c r="E185">
        <v>88</v>
      </c>
      <c r="F185">
        <v>88</v>
      </c>
      <c r="G185">
        <v>59</v>
      </c>
      <c r="H185">
        <v>94</v>
      </c>
      <c r="I185">
        <v>66</v>
      </c>
      <c r="J185">
        <v>55</v>
      </c>
    </row>
    <row r="186" spans="1:10">
      <c r="A186" t="s">
        <v>760</v>
      </c>
      <c r="B186" t="s">
        <v>1105</v>
      </c>
      <c r="C186" t="s">
        <v>1106</v>
      </c>
      <c r="D186">
        <v>58</v>
      </c>
      <c r="E186">
        <v>71</v>
      </c>
      <c r="F186">
        <v>65</v>
      </c>
      <c r="G186">
        <v>22</v>
      </c>
      <c r="H186">
        <v>93</v>
      </c>
      <c r="I186">
        <v>20</v>
      </c>
      <c r="J186">
        <v>32</v>
      </c>
    </row>
    <row r="187" spans="1:10">
      <c r="A187" t="s">
        <v>760</v>
      </c>
      <c r="B187" t="s">
        <v>1107</v>
      </c>
      <c r="C187" t="s">
        <v>1108</v>
      </c>
      <c r="D187">
        <v>75</v>
      </c>
      <c r="E187">
        <v>80</v>
      </c>
      <c r="F187">
        <v>59</v>
      </c>
      <c r="G187">
        <v>31</v>
      </c>
      <c r="H187">
        <v>91</v>
      </c>
      <c r="I187">
        <v>22</v>
      </c>
      <c r="J187">
        <v>14</v>
      </c>
    </row>
    <row r="188" spans="1:10">
      <c r="A188" t="s">
        <v>760</v>
      </c>
      <c r="B188" t="s">
        <v>1109</v>
      </c>
      <c r="C188" t="s">
        <v>1110</v>
      </c>
      <c r="D188">
        <v>88</v>
      </c>
      <c r="E188">
        <v>75</v>
      </c>
      <c r="F188">
        <v>75</v>
      </c>
      <c r="G188">
        <v>44</v>
      </c>
      <c r="H188">
        <v>83</v>
      </c>
      <c r="I188">
        <v>38</v>
      </c>
      <c r="J188">
        <v>59</v>
      </c>
    </row>
    <row r="189" spans="1:10">
      <c r="A189" t="s">
        <v>760</v>
      </c>
      <c r="B189" t="s">
        <v>1111</v>
      </c>
      <c r="C189" t="s">
        <v>1112</v>
      </c>
      <c r="D189">
        <v>58</v>
      </c>
      <c r="E189">
        <v>58</v>
      </c>
      <c r="F189">
        <v>58</v>
      </c>
      <c r="G189">
        <v>12</v>
      </c>
      <c r="H189">
        <v>72</v>
      </c>
      <c r="I189">
        <v>16</v>
      </c>
      <c r="J189">
        <v>3</v>
      </c>
    </row>
    <row r="190" spans="1:10">
      <c r="A190" t="s">
        <v>760</v>
      </c>
      <c r="B190" t="s">
        <v>1113</v>
      </c>
      <c r="C190" t="s">
        <v>1114</v>
      </c>
      <c r="D190">
        <v>30</v>
      </c>
      <c r="E190">
        <v>50</v>
      </c>
      <c r="F190">
        <v>30</v>
      </c>
      <c r="G190">
        <v>20</v>
      </c>
      <c r="H190">
        <v>64</v>
      </c>
      <c r="I190">
        <v>31</v>
      </c>
      <c r="J190">
        <v>9</v>
      </c>
    </row>
    <row r="191" spans="1:10">
      <c r="A191" t="s">
        <v>760</v>
      </c>
      <c r="B191" t="s">
        <v>1115</v>
      </c>
      <c r="C191" t="s">
        <v>1116</v>
      </c>
      <c r="D191">
        <v>80</v>
      </c>
      <c r="E191">
        <v>100</v>
      </c>
      <c r="F191">
        <v>100</v>
      </c>
      <c r="G191">
        <v>55</v>
      </c>
      <c r="H191">
        <v>93</v>
      </c>
      <c r="I191">
        <v>49</v>
      </c>
      <c r="J191">
        <v>15</v>
      </c>
    </row>
    <row r="192" spans="1:10">
      <c r="A192" t="s">
        <v>760</v>
      </c>
      <c r="B192" t="s">
        <v>1117</v>
      </c>
      <c r="C192" t="s">
        <v>1118</v>
      </c>
      <c r="D192">
        <v>65</v>
      </c>
      <c r="E192">
        <v>86</v>
      </c>
      <c r="F192">
        <v>76</v>
      </c>
      <c r="G192">
        <v>32</v>
      </c>
      <c r="H192">
        <v>88</v>
      </c>
      <c r="I192">
        <v>45</v>
      </c>
      <c r="J192">
        <v>31</v>
      </c>
    </row>
    <row r="193" spans="1:10">
      <c r="A193" t="s">
        <v>760</v>
      </c>
      <c r="B193" t="s">
        <v>1119</v>
      </c>
      <c r="C193" t="s">
        <v>1120</v>
      </c>
      <c r="D193">
        <v>28</v>
      </c>
      <c r="E193">
        <v>50</v>
      </c>
      <c r="F193">
        <v>40</v>
      </c>
      <c r="G193">
        <v>24</v>
      </c>
      <c r="H193">
        <v>92</v>
      </c>
      <c r="I193">
        <v>13</v>
      </c>
      <c r="J193">
        <v>4</v>
      </c>
    </row>
    <row r="194" spans="1:10">
      <c r="A194" t="s">
        <v>760</v>
      </c>
      <c r="B194" t="s">
        <v>1121</v>
      </c>
      <c r="C194" t="s">
        <v>1122</v>
      </c>
      <c r="D194">
        <v>76</v>
      </c>
      <c r="E194">
        <v>48</v>
      </c>
      <c r="F194">
        <v>79</v>
      </c>
      <c r="G194">
        <v>25</v>
      </c>
      <c r="H194">
        <v>79</v>
      </c>
      <c r="I194">
        <v>46</v>
      </c>
      <c r="J194">
        <v>26</v>
      </c>
    </row>
    <row r="195" spans="1:10">
      <c r="A195" t="s">
        <v>760</v>
      </c>
      <c r="B195" t="s">
        <v>1123</v>
      </c>
      <c r="C195" t="s">
        <v>1124</v>
      </c>
      <c r="D195">
        <v>75</v>
      </c>
      <c r="E195">
        <v>73</v>
      </c>
      <c r="F195">
        <v>52</v>
      </c>
      <c r="G195">
        <v>27</v>
      </c>
      <c r="H195">
        <v>90</v>
      </c>
      <c r="I195">
        <v>24</v>
      </c>
      <c r="J195">
        <v>23</v>
      </c>
    </row>
    <row r="196" spans="1:10">
      <c r="A196" t="s">
        <v>760</v>
      </c>
      <c r="B196" t="s">
        <v>1125</v>
      </c>
      <c r="C196" t="s">
        <v>1126</v>
      </c>
      <c r="D196">
        <v>58</v>
      </c>
      <c r="E196">
        <v>33</v>
      </c>
      <c r="F196">
        <v>67</v>
      </c>
      <c r="G196">
        <v>5</v>
      </c>
      <c r="H196">
        <v>78</v>
      </c>
      <c r="I196">
        <v>12</v>
      </c>
      <c r="J196">
        <v>15</v>
      </c>
    </row>
    <row r="197" spans="1:10">
      <c r="A197" t="s">
        <v>760</v>
      </c>
      <c r="B197" t="s">
        <v>1127</v>
      </c>
      <c r="C197" t="s">
        <v>1128</v>
      </c>
      <c r="D197">
        <v>91</v>
      </c>
      <c r="E197">
        <v>73</v>
      </c>
      <c r="F197">
        <v>91</v>
      </c>
      <c r="G197">
        <v>12</v>
      </c>
      <c r="H197">
        <v>91</v>
      </c>
      <c r="I197">
        <v>44</v>
      </c>
      <c r="J197">
        <v>2</v>
      </c>
    </row>
    <row r="198" spans="1:10">
      <c r="A198" t="s">
        <v>760</v>
      </c>
      <c r="B198" t="s">
        <v>1129</v>
      </c>
      <c r="C198" t="s">
        <v>1130</v>
      </c>
      <c r="D198">
        <v>66</v>
      </c>
      <c r="E198">
        <v>85</v>
      </c>
      <c r="F198">
        <v>90</v>
      </c>
      <c r="G198">
        <v>28</v>
      </c>
      <c r="H198">
        <v>85</v>
      </c>
      <c r="I198">
        <v>33</v>
      </c>
      <c r="J198">
        <v>37</v>
      </c>
    </row>
    <row r="199" spans="1:10">
      <c r="A199" t="s">
        <v>760</v>
      </c>
      <c r="B199" t="s">
        <v>1131</v>
      </c>
      <c r="C199" t="s">
        <v>1132</v>
      </c>
      <c r="D199">
        <v>0</v>
      </c>
      <c r="E199">
        <v>0</v>
      </c>
      <c r="F199">
        <v>0</v>
      </c>
      <c r="G199">
        <v>17</v>
      </c>
      <c r="H199">
        <v>100</v>
      </c>
      <c r="I199">
        <v>13</v>
      </c>
      <c r="J199">
        <v>7</v>
      </c>
    </row>
    <row r="200" spans="1:10">
      <c r="A200" t="s">
        <v>760</v>
      </c>
      <c r="B200" t="s">
        <v>1133</v>
      </c>
      <c r="C200" t="s">
        <v>1134</v>
      </c>
      <c r="D200">
        <v>57</v>
      </c>
      <c r="E200">
        <v>74</v>
      </c>
      <c r="F200">
        <v>41</v>
      </c>
      <c r="G200">
        <v>28</v>
      </c>
      <c r="H200">
        <v>91</v>
      </c>
      <c r="I200">
        <v>46</v>
      </c>
      <c r="J200">
        <v>27</v>
      </c>
    </row>
    <row r="201" spans="1:10">
      <c r="A201" t="s">
        <v>760</v>
      </c>
      <c r="B201" t="s">
        <v>1135</v>
      </c>
      <c r="C201" t="s">
        <v>1136</v>
      </c>
      <c r="D201">
        <v>72</v>
      </c>
      <c r="E201">
        <v>88</v>
      </c>
      <c r="F201">
        <v>49</v>
      </c>
      <c r="G201">
        <v>30</v>
      </c>
      <c r="H201">
        <v>87</v>
      </c>
      <c r="I201">
        <v>48</v>
      </c>
      <c r="J201">
        <v>26</v>
      </c>
    </row>
    <row r="202" spans="1:10">
      <c r="A202" t="s">
        <v>760</v>
      </c>
      <c r="B202" t="s">
        <v>1137</v>
      </c>
      <c r="C202" t="s">
        <v>1138</v>
      </c>
      <c r="D202">
        <v>33</v>
      </c>
      <c r="E202">
        <v>44</v>
      </c>
      <c r="F202">
        <v>44</v>
      </c>
      <c r="G202">
        <v>26</v>
      </c>
      <c r="H202">
        <v>91</v>
      </c>
      <c r="I202">
        <v>38</v>
      </c>
      <c r="J202">
        <v>38</v>
      </c>
    </row>
    <row r="203" spans="1:10">
      <c r="A203" t="s">
        <v>760</v>
      </c>
      <c r="B203" t="s">
        <v>1139</v>
      </c>
      <c r="C203" t="s">
        <v>1140</v>
      </c>
      <c r="D203">
        <v>62</v>
      </c>
      <c r="E203">
        <v>62</v>
      </c>
      <c r="F203">
        <v>62</v>
      </c>
      <c r="G203">
        <v>37</v>
      </c>
      <c r="H203">
        <v>96</v>
      </c>
      <c r="I203">
        <v>54</v>
      </c>
      <c r="J203">
        <v>33</v>
      </c>
    </row>
    <row r="204" spans="1:10">
      <c r="A204" t="s">
        <v>760</v>
      </c>
      <c r="B204" t="s">
        <v>1141</v>
      </c>
      <c r="C204" t="s">
        <v>1142</v>
      </c>
      <c r="D204">
        <v>35</v>
      </c>
      <c r="E204">
        <v>70</v>
      </c>
      <c r="F204">
        <v>83</v>
      </c>
      <c r="G204">
        <v>15</v>
      </c>
      <c r="H204">
        <v>56</v>
      </c>
      <c r="I204">
        <v>23</v>
      </c>
      <c r="J204">
        <v>12</v>
      </c>
    </row>
    <row r="205" spans="1:10">
      <c r="A205" t="s">
        <v>760</v>
      </c>
      <c r="B205" t="s">
        <v>1143</v>
      </c>
      <c r="C205" t="s">
        <v>1144</v>
      </c>
      <c r="D205">
        <v>40</v>
      </c>
      <c r="E205">
        <v>70</v>
      </c>
      <c r="F205">
        <v>90</v>
      </c>
      <c r="G205">
        <v>29</v>
      </c>
      <c r="H205">
        <v>100</v>
      </c>
      <c r="I205">
        <v>16</v>
      </c>
      <c r="J205">
        <v>7</v>
      </c>
    </row>
    <row r="206" spans="1:10">
      <c r="A206" t="s">
        <v>760</v>
      </c>
      <c r="B206" t="s">
        <v>1145</v>
      </c>
      <c r="C206" t="s">
        <v>1146</v>
      </c>
      <c r="D206">
        <v>39</v>
      </c>
      <c r="E206">
        <v>48</v>
      </c>
      <c r="F206">
        <v>37</v>
      </c>
      <c r="G206">
        <v>22</v>
      </c>
      <c r="H206">
        <v>85</v>
      </c>
      <c r="I206">
        <v>33</v>
      </c>
      <c r="J206">
        <v>16</v>
      </c>
    </row>
    <row r="207" spans="1:10">
      <c r="A207" t="s">
        <v>760</v>
      </c>
      <c r="B207" t="s">
        <v>1147</v>
      </c>
      <c r="C207" t="s">
        <v>1148</v>
      </c>
      <c r="D207">
        <v>60</v>
      </c>
      <c r="E207">
        <v>92</v>
      </c>
      <c r="F207">
        <v>44</v>
      </c>
      <c r="G207">
        <v>23</v>
      </c>
      <c r="H207">
        <v>100</v>
      </c>
      <c r="I207">
        <v>10</v>
      </c>
      <c r="J207">
        <v>7</v>
      </c>
    </row>
    <row r="208" spans="1:10">
      <c r="A208" t="s">
        <v>760</v>
      </c>
      <c r="B208" t="s">
        <v>1149</v>
      </c>
      <c r="C208" t="s">
        <v>1150</v>
      </c>
      <c r="D208">
        <v>64</v>
      </c>
      <c r="E208">
        <v>55</v>
      </c>
      <c r="F208">
        <v>55</v>
      </c>
      <c r="G208">
        <v>26</v>
      </c>
      <c r="H208">
        <v>100</v>
      </c>
      <c r="I208">
        <v>31</v>
      </c>
      <c r="J208">
        <v>16</v>
      </c>
    </row>
    <row r="209" spans="1:10">
      <c r="A209" t="s">
        <v>760</v>
      </c>
      <c r="B209" t="s">
        <v>1151</v>
      </c>
      <c r="C209" t="s">
        <v>1152</v>
      </c>
      <c r="D209">
        <v>60</v>
      </c>
      <c r="E209">
        <v>90</v>
      </c>
      <c r="F209">
        <v>100</v>
      </c>
      <c r="G209">
        <v>50</v>
      </c>
      <c r="H209">
        <v>100</v>
      </c>
      <c r="I209">
        <v>23</v>
      </c>
      <c r="J209">
        <v>15</v>
      </c>
    </row>
    <row r="210" spans="1:10">
      <c r="A210" t="s">
        <v>760</v>
      </c>
      <c r="B210" t="s">
        <v>1153</v>
      </c>
      <c r="C210" t="s">
        <v>1154</v>
      </c>
      <c r="D210">
        <v>11</v>
      </c>
      <c r="E210">
        <v>56</v>
      </c>
      <c r="F210">
        <v>22</v>
      </c>
      <c r="G210">
        <v>25</v>
      </c>
      <c r="H210">
        <v>100</v>
      </c>
      <c r="I210">
        <v>19</v>
      </c>
      <c r="J210">
        <v>13</v>
      </c>
    </row>
    <row r="211" spans="1:10">
      <c r="A211" t="s">
        <v>760</v>
      </c>
      <c r="B211" t="s">
        <v>1155</v>
      </c>
      <c r="C211" t="s">
        <v>1156</v>
      </c>
      <c r="D211">
        <v>84</v>
      </c>
      <c r="E211">
        <v>68</v>
      </c>
      <c r="F211">
        <v>58</v>
      </c>
      <c r="G211">
        <v>31</v>
      </c>
      <c r="H211">
        <v>93</v>
      </c>
      <c r="I211">
        <v>38</v>
      </c>
      <c r="J211">
        <v>18</v>
      </c>
    </row>
    <row r="212" spans="1:10">
      <c r="A212" t="s">
        <v>760</v>
      </c>
      <c r="B212" t="s">
        <v>1157</v>
      </c>
      <c r="C212" t="s">
        <v>1158</v>
      </c>
      <c r="D212">
        <v>67</v>
      </c>
      <c r="E212">
        <v>67</v>
      </c>
      <c r="F212">
        <v>44</v>
      </c>
      <c r="G212">
        <v>17</v>
      </c>
      <c r="H212">
        <v>88</v>
      </c>
      <c r="I212">
        <v>23</v>
      </c>
      <c r="J212">
        <v>5</v>
      </c>
    </row>
    <row r="213" spans="1:10">
      <c r="A213" t="s">
        <v>760</v>
      </c>
      <c r="B213" t="s">
        <v>1159</v>
      </c>
      <c r="C213" t="s">
        <v>1160</v>
      </c>
      <c r="D213">
        <v>72</v>
      </c>
      <c r="E213">
        <v>82</v>
      </c>
      <c r="F213">
        <v>87</v>
      </c>
      <c r="G213">
        <v>25</v>
      </c>
      <c r="H213">
        <v>94</v>
      </c>
      <c r="I213">
        <v>40</v>
      </c>
      <c r="J213">
        <v>28</v>
      </c>
    </row>
    <row r="214" spans="1:10">
      <c r="A214" t="s">
        <v>760</v>
      </c>
      <c r="B214" t="s">
        <v>1161</v>
      </c>
      <c r="C214" t="s">
        <v>1162</v>
      </c>
      <c r="D214">
        <v>71</v>
      </c>
      <c r="E214">
        <v>97</v>
      </c>
      <c r="F214">
        <v>85</v>
      </c>
      <c r="G214">
        <v>39</v>
      </c>
      <c r="H214">
        <v>88</v>
      </c>
      <c r="I214">
        <v>45</v>
      </c>
      <c r="J214">
        <v>33</v>
      </c>
    </row>
    <row r="215" spans="1:10">
      <c r="A215" t="s">
        <v>760</v>
      </c>
      <c r="B215" t="s">
        <v>1163</v>
      </c>
      <c r="C215" t="s">
        <v>1164</v>
      </c>
      <c r="D215">
        <v>47</v>
      </c>
      <c r="E215">
        <v>64</v>
      </c>
      <c r="F215">
        <v>51</v>
      </c>
      <c r="G215">
        <v>37</v>
      </c>
      <c r="H215">
        <v>60</v>
      </c>
      <c r="I215">
        <v>29</v>
      </c>
      <c r="J215">
        <v>28</v>
      </c>
    </row>
    <row r="216" spans="1:10">
      <c r="A216" t="s">
        <v>760</v>
      </c>
      <c r="B216" t="s">
        <v>1165</v>
      </c>
      <c r="C216" t="s">
        <v>1166</v>
      </c>
      <c r="D216">
        <v>54</v>
      </c>
      <c r="E216">
        <v>54</v>
      </c>
      <c r="F216">
        <v>38</v>
      </c>
      <c r="G216">
        <v>10</v>
      </c>
      <c r="H216">
        <v>92</v>
      </c>
      <c r="I216">
        <v>13</v>
      </c>
      <c r="J216">
        <v>1</v>
      </c>
    </row>
    <row r="217" spans="1:10">
      <c r="A217" t="s">
        <v>760</v>
      </c>
      <c r="B217" t="s">
        <v>1167</v>
      </c>
      <c r="C217" t="s">
        <v>1168</v>
      </c>
      <c r="D217">
        <v>24</v>
      </c>
      <c r="E217">
        <v>54</v>
      </c>
      <c r="F217">
        <v>35</v>
      </c>
      <c r="G217">
        <v>33</v>
      </c>
      <c r="H217">
        <v>57</v>
      </c>
      <c r="I217">
        <v>22</v>
      </c>
      <c r="J217">
        <v>10</v>
      </c>
    </row>
    <row r="218" spans="1:10">
      <c r="A218" t="s">
        <v>760</v>
      </c>
      <c r="B218" t="s">
        <v>1169</v>
      </c>
      <c r="C218" t="s">
        <v>1170</v>
      </c>
      <c r="D218">
        <v>50</v>
      </c>
      <c r="E218">
        <v>100</v>
      </c>
      <c r="F218">
        <v>100</v>
      </c>
      <c r="G218">
        <v>57</v>
      </c>
      <c r="H218">
        <v>100</v>
      </c>
      <c r="I218">
        <v>55</v>
      </c>
      <c r="J218">
        <v>48</v>
      </c>
    </row>
    <row r="219" spans="1:10">
      <c r="A219" t="s">
        <v>760</v>
      </c>
      <c r="B219" t="s">
        <v>1171</v>
      </c>
      <c r="C219" t="s">
        <v>1172</v>
      </c>
      <c r="D219">
        <v>53</v>
      </c>
      <c r="E219">
        <v>100</v>
      </c>
      <c r="F219">
        <v>53</v>
      </c>
      <c r="G219">
        <v>25</v>
      </c>
      <c r="H219">
        <v>78</v>
      </c>
      <c r="I219">
        <v>9</v>
      </c>
      <c r="J219">
        <v>3</v>
      </c>
    </row>
    <row r="220" spans="1:10">
      <c r="A220" t="s">
        <v>760</v>
      </c>
      <c r="B220" t="s">
        <v>1173</v>
      </c>
      <c r="C220" t="s">
        <v>1174</v>
      </c>
      <c r="D220">
        <v>75</v>
      </c>
      <c r="E220">
        <v>50</v>
      </c>
      <c r="F220">
        <v>50</v>
      </c>
      <c r="G220">
        <v>33</v>
      </c>
      <c r="H220">
        <v>93</v>
      </c>
      <c r="I220">
        <v>45</v>
      </c>
      <c r="J220">
        <v>8</v>
      </c>
    </row>
    <row r="221" spans="1:10">
      <c r="A221" t="s">
        <v>760</v>
      </c>
      <c r="B221" t="s">
        <v>1175</v>
      </c>
      <c r="C221" t="s">
        <v>1176</v>
      </c>
      <c r="D221">
        <v>83</v>
      </c>
      <c r="E221">
        <v>100</v>
      </c>
      <c r="F221">
        <v>75</v>
      </c>
      <c r="G221">
        <v>31</v>
      </c>
      <c r="H221">
        <v>85</v>
      </c>
      <c r="I221">
        <v>23</v>
      </c>
      <c r="J221">
        <v>4</v>
      </c>
    </row>
    <row r="222" spans="1:10">
      <c r="A222" t="s">
        <v>760</v>
      </c>
      <c r="B222" t="s">
        <v>1177</v>
      </c>
      <c r="C222" t="s">
        <v>1178</v>
      </c>
      <c r="D222">
        <v>0</v>
      </c>
      <c r="E222">
        <v>100</v>
      </c>
      <c r="F222">
        <v>33</v>
      </c>
      <c r="G222">
        <v>22</v>
      </c>
      <c r="H222">
        <v>100</v>
      </c>
      <c r="I222">
        <v>15</v>
      </c>
      <c r="J222">
        <v>6</v>
      </c>
    </row>
    <row r="223" spans="1:10">
      <c r="A223" t="s">
        <v>760</v>
      </c>
      <c r="B223" t="s">
        <v>1179</v>
      </c>
      <c r="C223" t="s">
        <v>1180</v>
      </c>
      <c r="D223">
        <v>41</v>
      </c>
      <c r="E223">
        <v>45</v>
      </c>
      <c r="F223">
        <v>17</v>
      </c>
      <c r="G223">
        <v>24</v>
      </c>
      <c r="H223">
        <v>97</v>
      </c>
      <c r="I223">
        <v>28</v>
      </c>
      <c r="J223">
        <v>13</v>
      </c>
    </row>
    <row r="224" spans="1:10">
      <c r="A224" t="s">
        <v>760</v>
      </c>
      <c r="B224" t="s">
        <v>1181</v>
      </c>
      <c r="C224" t="s">
        <v>1182</v>
      </c>
      <c r="D224">
        <v>57</v>
      </c>
      <c r="E224">
        <v>64</v>
      </c>
      <c r="F224">
        <v>43</v>
      </c>
      <c r="G224">
        <v>12</v>
      </c>
      <c r="H224">
        <v>92</v>
      </c>
      <c r="I224">
        <v>11</v>
      </c>
      <c r="J224">
        <v>9</v>
      </c>
    </row>
    <row r="225" spans="1:10">
      <c r="A225" t="s">
        <v>760</v>
      </c>
      <c r="B225" t="s">
        <v>1183</v>
      </c>
      <c r="C225" t="s">
        <v>1184</v>
      </c>
      <c r="D225">
        <v>0</v>
      </c>
      <c r="E225">
        <v>25</v>
      </c>
      <c r="F225">
        <v>0</v>
      </c>
      <c r="G225">
        <v>17</v>
      </c>
      <c r="H225">
        <v>60</v>
      </c>
      <c r="I225">
        <v>4</v>
      </c>
      <c r="J225">
        <v>3</v>
      </c>
    </row>
    <row r="226" spans="1:10">
      <c r="A226" t="s">
        <v>760</v>
      </c>
      <c r="B226" t="s">
        <v>1185</v>
      </c>
      <c r="C226" t="s">
        <v>1186</v>
      </c>
      <c r="D226">
        <v>100</v>
      </c>
      <c r="E226">
        <v>100</v>
      </c>
      <c r="F226">
        <v>60</v>
      </c>
      <c r="G226">
        <v>40</v>
      </c>
      <c r="H226">
        <v>100</v>
      </c>
      <c r="I226">
        <v>7</v>
      </c>
      <c r="J226">
        <v>8</v>
      </c>
    </row>
    <row r="227" spans="1:10">
      <c r="A227" t="s">
        <v>760</v>
      </c>
      <c r="B227" t="s">
        <v>1187</v>
      </c>
      <c r="C227" t="s">
        <v>1188</v>
      </c>
      <c r="D227">
        <v>59</v>
      </c>
      <c r="E227">
        <v>22</v>
      </c>
      <c r="F227">
        <v>40</v>
      </c>
      <c r="G227">
        <v>28</v>
      </c>
      <c r="H227">
        <v>56</v>
      </c>
      <c r="I227">
        <v>9</v>
      </c>
      <c r="J227">
        <v>5</v>
      </c>
    </row>
    <row r="228" spans="1:10">
      <c r="A228" t="s">
        <v>760</v>
      </c>
      <c r="B228" t="s">
        <v>1189</v>
      </c>
      <c r="C228" t="s">
        <v>1190</v>
      </c>
      <c r="D228">
        <v>62</v>
      </c>
      <c r="E228">
        <v>100</v>
      </c>
      <c r="F228">
        <v>69</v>
      </c>
      <c r="G228">
        <v>64</v>
      </c>
      <c r="H228">
        <v>100</v>
      </c>
      <c r="I228">
        <v>54</v>
      </c>
      <c r="J228">
        <v>54</v>
      </c>
    </row>
    <row r="229" spans="1:10">
      <c r="A229" t="s">
        <v>760</v>
      </c>
      <c r="B229" t="s">
        <v>1191</v>
      </c>
      <c r="C229" t="s">
        <v>1192</v>
      </c>
      <c r="D229">
        <v>86</v>
      </c>
      <c r="E229">
        <v>100</v>
      </c>
      <c r="F229">
        <v>57</v>
      </c>
      <c r="G229">
        <v>37</v>
      </c>
      <c r="H229">
        <v>100</v>
      </c>
      <c r="I229">
        <v>14</v>
      </c>
      <c r="J229">
        <v>2</v>
      </c>
    </row>
    <row r="230" spans="1:10">
      <c r="A230" t="s">
        <v>760</v>
      </c>
      <c r="B230" t="s">
        <v>1193</v>
      </c>
      <c r="C230" t="s">
        <v>1194</v>
      </c>
      <c r="D230">
        <v>50</v>
      </c>
      <c r="E230">
        <v>50</v>
      </c>
      <c r="F230">
        <v>50</v>
      </c>
      <c r="G230">
        <v>20</v>
      </c>
      <c r="H230">
        <v>100</v>
      </c>
      <c r="I230">
        <v>33</v>
      </c>
      <c r="J230">
        <v>11</v>
      </c>
    </row>
    <row r="231" spans="1:10">
      <c r="A231" t="s">
        <v>760</v>
      </c>
      <c r="B231" t="s">
        <v>1195</v>
      </c>
      <c r="C231" t="s">
        <v>1196</v>
      </c>
      <c r="D231">
        <v>74</v>
      </c>
      <c r="E231">
        <v>84</v>
      </c>
      <c r="F231">
        <v>69</v>
      </c>
      <c r="G231">
        <v>38</v>
      </c>
      <c r="H231">
        <v>40</v>
      </c>
      <c r="I231">
        <v>40</v>
      </c>
      <c r="J231">
        <v>22</v>
      </c>
    </row>
    <row r="232" spans="1:10">
      <c r="A232" t="s">
        <v>760</v>
      </c>
      <c r="B232" t="s">
        <v>1197</v>
      </c>
      <c r="C232" t="s">
        <v>1198</v>
      </c>
      <c r="D232">
        <v>79</v>
      </c>
      <c r="E232">
        <v>86</v>
      </c>
      <c r="F232">
        <v>71</v>
      </c>
      <c r="G232">
        <v>44</v>
      </c>
      <c r="H232">
        <v>89</v>
      </c>
      <c r="I232">
        <v>24</v>
      </c>
      <c r="J232">
        <v>17</v>
      </c>
    </row>
    <row r="233" spans="1:10">
      <c r="A233" t="s">
        <v>760</v>
      </c>
      <c r="B233" t="s">
        <v>1199</v>
      </c>
      <c r="C233" t="s">
        <v>1200</v>
      </c>
      <c r="D233">
        <v>44</v>
      </c>
      <c r="E233">
        <v>100</v>
      </c>
      <c r="F233">
        <v>67</v>
      </c>
      <c r="G233">
        <v>41</v>
      </c>
      <c r="H233">
        <v>75</v>
      </c>
      <c r="I233">
        <v>11</v>
      </c>
      <c r="J233">
        <v>2</v>
      </c>
    </row>
    <row r="234" spans="1:10">
      <c r="A234" t="s">
        <v>760</v>
      </c>
      <c r="B234" t="s">
        <v>1201</v>
      </c>
      <c r="C234" t="s">
        <v>1202</v>
      </c>
      <c r="D234">
        <v>50</v>
      </c>
      <c r="E234">
        <v>20</v>
      </c>
      <c r="F234">
        <v>0</v>
      </c>
      <c r="G234">
        <v>21</v>
      </c>
      <c r="H234">
        <v>89</v>
      </c>
      <c r="I234">
        <v>8</v>
      </c>
      <c r="J234">
        <v>4</v>
      </c>
    </row>
    <row r="235" spans="1:10">
      <c r="A235" t="s">
        <v>760</v>
      </c>
      <c r="B235" t="s">
        <v>1203</v>
      </c>
      <c r="C235" t="s">
        <v>1204</v>
      </c>
      <c r="D235">
        <v>66</v>
      </c>
      <c r="E235">
        <v>82</v>
      </c>
      <c r="F235">
        <v>80</v>
      </c>
      <c r="G235">
        <v>36</v>
      </c>
      <c r="H235">
        <v>81</v>
      </c>
      <c r="I235">
        <v>20</v>
      </c>
      <c r="J235">
        <v>16</v>
      </c>
    </row>
    <row r="236" spans="1:10">
      <c r="A236" t="s">
        <v>760</v>
      </c>
      <c r="B236" t="s">
        <v>1205</v>
      </c>
      <c r="C236" t="s">
        <v>1206</v>
      </c>
      <c r="D236">
        <v>48</v>
      </c>
      <c r="E236">
        <v>65</v>
      </c>
      <c r="F236">
        <v>61</v>
      </c>
      <c r="G236">
        <v>31</v>
      </c>
      <c r="H236">
        <v>59</v>
      </c>
      <c r="I236">
        <v>19</v>
      </c>
      <c r="J236">
        <v>17</v>
      </c>
    </row>
    <row r="237" spans="1:10">
      <c r="A237" t="s">
        <v>760</v>
      </c>
      <c r="B237" t="s">
        <v>1207</v>
      </c>
      <c r="C237" t="s">
        <v>1208</v>
      </c>
      <c r="D237">
        <v>92</v>
      </c>
      <c r="E237">
        <v>100</v>
      </c>
      <c r="F237">
        <v>92</v>
      </c>
      <c r="G237">
        <v>34</v>
      </c>
      <c r="H237">
        <v>100</v>
      </c>
      <c r="I237">
        <v>44</v>
      </c>
      <c r="J237">
        <v>34</v>
      </c>
    </row>
    <row r="238" spans="1:10">
      <c r="A238" t="s">
        <v>760</v>
      </c>
      <c r="B238" t="s">
        <v>1209</v>
      </c>
      <c r="C238" t="s">
        <v>1210</v>
      </c>
      <c r="D238">
        <v>50</v>
      </c>
      <c r="E238">
        <v>0</v>
      </c>
      <c r="F238">
        <v>50</v>
      </c>
      <c r="G238">
        <v>25</v>
      </c>
      <c r="H238">
        <v>92</v>
      </c>
      <c r="I238">
        <v>16</v>
      </c>
      <c r="J238">
        <v>4</v>
      </c>
    </row>
    <row r="239" spans="1:10">
      <c r="A239" t="s">
        <v>760</v>
      </c>
      <c r="B239" t="s">
        <v>1211</v>
      </c>
      <c r="C239" t="s">
        <v>1212</v>
      </c>
      <c r="D239">
        <v>76</v>
      </c>
      <c r="E239">
        <v>86</v>
      </c>
      <c r="F239">
        <v>83</v>
      </c>
      <c r="G239">
        <v>50</v>
      </c>
      <c r="H239">
        <v>96</v>
      </c>
      <c r="I239">
        <v>47</v>
      </c>
      <c r="J239">
        <v>47</v>
      </c>
    </row>
    <row r="240" spans="1:10">
      <c r="A240" t="s">
        <v>760</v>
      </c>
      <c r="B240" t="s">
        <v>1213</v>
      </c>
      <c r="C240" t="s">
        <v>1214</v>
      </c>
      <c r="D240">
        <v>36</v>
      </c>
      <c r="E240">
        <v>51</v>
      </c>
      <c r="F240">
        <v>45</v>
      </c>
      <c r="G240">
        <v>32</v>
      </c>
      <c r="H240">
        <v>85</v>
      </c>
      <c r="I240">
        <v>34</v>
      </c>
      <c r="J240">
        <v>18</v>
      </c>
    </row>
    <row r="241" spans="1:10">
      <c r="A241" t="s">
        <v>760</v>
      </c>
      <c r="B241" t="s">
        <v>1215</v>
      </c>
      <c r="C241" t="s">
        <v>1216</v>
      </c>
      <c r="D241">
        <v>50</v>
      </c>
      <c r="E241">
        <v>25</v>
      </c>
      <c r="F241">
        <v>50</v>
      </c>
      <c r="G241">
        <v>28</v>
      </c>
      <c r="H241">
        <v>100</v>
      </c>
      <c r="I241">
        <v>30</v>
      </c>
      <c r="J241">
        <v>41</v>
      </c>
    </row>
    <row r="242" spans="1:10">
      <c r="A242" t="s">
        <v>760</v>
      </c>
      <c r="B242" t="s">
        <v>1217</v>
      </c>
      <c r="C242" t="s">
        <v>1218</v>
      </c>
      <c r="D242">
        <v>50</v>
      </c>
      <c r="E242">
        <v>75</v>
      </c>
      <c r="F242">
        <v>75</v>
      </c>
      <c r="G242">
        <v>29</v>
      </c>
      <c r="H242">
        <v>67</v>
      </c>
      <c r="I242">
        <v>75</v>
      </c>
      <c r="J242">
        <v>65</v>
      </c>
    </row>
    <row r="243" spans="1:10">
      <c r="A243" t="s">
        <v>760</v>
      </c>
      <c r="B243" t="s">
        <v>1219</v>
      </c>
      <c r="C243" t="s">
        <v>1220</v>
      </c>
      <c r="D243">
        <v>65</v>
      </c>
      <c r="E243">
        <v>57</v>
      </c>
      <c r="F243">
        <v>49</v>
      </c>
      <c r="G243">
        <v>26</v>
      </c>
      <c r="H243">
        <v>87</v>
      </c>
      <c r="I243">
        <v>35</v>
      </c>
      <c r="J243">
        <v>31</v>
      </c>
    </row>
    <row r="244" spans="1:10">
      <c r="A244" t="s">
        <v>760</v>
      </c>
      <c r="B244" t="s">
        <v>1221</v>
      </c>
      <c r="C244" t="s">
        <v>1222</v>
      </c>
      <c r="D244">
        <v>0</v>
      </c>
      <c r="E244">
        <v>0</v>
      </c>
      <c r="F244">
        <v>0</v>
      </c>
      <c r="G244">
        <v>29</v>
      </c>
      <c r="H244">
        <v>100</v>
      </c>
      <c r="I244">
        <v>1</v>
      </c>
      <c r="J244">
        <v>0</v>
      </c>
    </row>
    <row r="245" spans="1:10">
      <c r="A245" t="s">
        <v>760</v>
      </c>
      <c r="B245" t="s">
        <v>1223</v>
      </c>
      <c r="C245" t="s">
        <v>1224</v>
      </c>
      <c r="D245">
        <v>58</v>
      </c>
      <c r="E245">
        <v>72</v>
      </c>
      <c r="F245">
        <v>35</v>
      </c>
      <c r="G245">
        <v>37</v>
      </c>
      <c r="H245">
        <v>85</v>
      </c>
      <c r="I245">
        <v>37</v>
      </c>
      <c r="J245">
        <v>30</v>
      </c>
    </row>
    <row r="246" spans="1:10">
      <c r="A246" t="s">
        <v>760</v>
      </c>
      <c r="B246" t="s">
        <v>1225</v>
      </c>
      <c r="C246" t="s">
        <v>1226</v>
      </c>
      <c r="D246">
        <v>64</v>
      </c>
      <c r="E246">
        <v>82</v>
      </c>
      <c r="F246">
        <v>82</v>
      </c>
      <c r="G246">
        <v>12</v>
      </c>
      <c r="H246">
        <v>95</v>
      </c>
      <c r="I246">
        <v>7</v>
      </c>
      <c r="J246">
        <v>5</v>
      </c>
    </row>
    <row r="247" spans="1:10">
      <c r="A247" t="s">
        <v>760</v>
      </c>
      <c r="B247" t="s">
        <v>1227</v>
      </c>
      <c r="C247" t="s">
        <v>1228</v>
      </c>
      <c r="D247">
        <v>0</v>
      </c>
      <c r="E247">
        <v>0</v>
      </c>
      <c r="F247">
        <v>7</v>
      </c>
      <c r="G247">
        <v>3</v>
      </c>
      <c r="H247">
        <v>0</v>
      </c>
      <c r="I247">
        <v>0</v>
      </c>
      <c r="J247">
        <v>0</v>
      </c>
    </row>
    <row r="248" spans="1:10">
      <c r="A248" t="s">
        <v>760</v>
      </c>
      <c r="B248" t="s">
        <v>1229</v>
      </c>
      <c r="C248" t="s">
        <v>1230</v>
      </c>
      <c r="D248">
        <v>58</v>
      </c>
      <c r="E248">
        <v>68</v>
      </c>
      <c r="F248">
        <v>53</v>
      </c>
      <c r="G248">
        <v>43</v>
      </c>
      <c r="H248">
        <v>100</v>
      </c>
      <c r="I248">
        <v>50</v>
      </c>
      <c r="J248">
        <v>48</v>
      </c>
    </row>
    <row r="249" spans="1:10">
      <c r="A249" t="s">
        <v>760</v>
      </c>
      <c r="B249" t="s">
        <v>1231</v>
      </c>
      <c r="C249" t="s">
        <v>1232</v>
      </c>
      <c r="D249">
        <v>68</v>
      </c>
      <c r="E249">
        <v>82</v>
      </c>
      <c r="F249">
        <v>64</v>
      </c>
      <c r="G249">
        <v>33</v>
      </c>
      <c r="H249">
        <v>89</v>
      </c>
      <c r="I249">
        <v>32</v>
      </c>
      <c r="J249">
        <v>19</v>
      </c>
    </row>
    <row r="250" spans="1:10">
      <c r="A250" t="s">
        <v>760</v>
      </c>
      <c r="B250" t="s">
        <v>1233</v>
      </c>
      <c r="C250" t="s">
        <v>1234</v>
      </c>
      <c r="D250">
        <v>50</v>
      </c>
      <c r="E250">
        <v>100</v>
      </c>
      <c r="F250">
        <v>83</v>
      </c>
      <c r="G250">
        <v>19</v>
      </c>
      <c r="H250">
        <v>100</v>
      </c>
      <c r="I250">
        <v>89</v>
      </c>
      <c r="J250">
        <v>50</v>
      </c>
    </row>
    <row r="251" spans="1:10">
      <c r="A251" t="s">
        <v>760</v>
      </c>
      <c r="B251" t="s">
        <v>1235</v>
      </c>
      <c r="C251" t="s">
        <v>1236</v>
      </c>
      <c r="D251">
        <v>14</v>
      </c>
      <c r="E251">
        <v>0</v>
      </c>
      <c r="F251">
        <v>0</v>
      </c>
      <c r="G251">
        <v>29</v>
      </c>
      <c r="H251">
        <v>75</v>
      </c>
      <c r="I251">
        <v>14</v>
      </c>
      <c r="J251">
        <v>8</v>
      </c>
    </row>
    <row r="252" spans="1:10">
      <c r="A252" t="s">
        <v>760</v>
      </c>
      <c r="B252" t="s">
        <v>1237</v>
      </c>
      <c r="C252" t="s">
        <v>1238</v>
      </c>
      <c r="D252">
        <v>42</v>
      </c>
      <c r="E252">
        <v>29</v>
      </c>
      <c r="F252">
        <v>46</v>
      </c>
      <c r="G252">
        <v>25</v>
      </c>
      <c r="H252">
        <v>71</v>
      </c>
      <c r="I252">
        <v>41</v>
      </c>
      <c r="J252">
        <v>40</v>
      </c>
    </row>
    <row r="253" spans="1:10">
      <c r="A253" t="s">
        <v>760</v>
      </c>
      <c r="B253" t="s">
        <v>1239</v>
      </c>
      <c r="C253" t="s">
        <v>1240</v>
      </c>
      <c r="D253">
        <v>83</v>
      </c>
      <c r="E253">
        <v>100</v>
      </c>
      <c r="F253">
        <v>100</v>
      </c>
      <c r="G253">
        <v>41</v>
      </c>
      <c r="H253">
        <v>100</v>
      </c>
      <c r="I253">
        <v>17</v>
      </c>
      <c r="J253">
        <v>49</v>
      </c>
    </row>
    <row r="254" spans="1:10">
      <c r="A254" t="s">
        <v>760</v>
      </c>
      <c r="B254" t="s">
        <v>1241</v>
      </c>
      <c r="C254" t="s">
        <v>1242</v>
      </c>
      <c r="D254">
        <v>84</v>
      </c>
      <c r="E254">
        <v>94</v>
      </c>
      <c r="F254">
        <v>97</v>
      </c>
      <c r="G254">
        <v>39</v>
      </c>
      <c r="H254">
        <v>83</v>
      </c>
      <c r="I254">
        <v>40</v>
      </c>
      <c r="J254">
        <v>9</v>
      </c>
    </row>
    <row r="255" spans="1:10">
      <c r="A255" t="s">
        <v>760</v>
      </c>
      <c r="B255" t="s">
        <v>1243</v>
      </c>
      <c r="C255" t="s">
        <v>1244</v>
      </c>
      <c r="D255">
        <v>15</v>
      </c>
      <c r="E255">
        <v>30</v>
      </c>
      <c r="F255">
        <v>35</v>
      </c>
      <c r="G255">
        <v>8</v>
      </c>
      <c r="H255">
        <v>85</v>
      </c>
      <c r="I255">
        <v>25</v>
      </c>
      <c r="J255">
        <v>8</v>
      </c>
    </row>
    <row r="256" spans="1:10">
      <c r="A256" t="s">
        <v>760</v>
      </c>
      <c r="B256" t="s">
        <v>1245</v>
      </c>
      <c r="C256" t="s">
        <v>1246</v>
      </c>
      <c r="D256">
        <v>90</v>
      </c>
      <c r="E256">
        <v>50</v>
      </c>
      <c r="F256">
        <v>50</v>
      </c>
      <c r="G256">
        <v>48</v>
      </c>
      <c r="H256">
        <v>71</v>
      </c>
      <c r="I256">
        <v>34</v>
      </c>
      <c r="J256">
        <v>6</v>
      </c>
    </row>
    <row r="257" spans="1:10">
      <c r="A257" t="s">
        <v>760</v>
      </c>
      <c r="B257" t="s">
        <v>1247</v>
      </c>
      <c r="C257" t="s">
        <v>1248</v>
      </c>
      <c r="D257">
        <v>68</v>
      </c>
      <c r="E257">
        <v>85</v>
      </c>
      <c r="F257">
        <v>48</v>
      </c>
      <c r="G257">
        <v>27</v>
      </c>
      <c r="H257">
        <v>80</v>
      </c>
      <c r="I257">
        <v>16</v>
      </c>
      <c r="J257">
        <v>15</v>
      </c>
    </row>
    <row r="258" spans="1:10">
      <c r="A258" t="s">
        <v>760</v>
      </c>
      <c r="B258" t="s">
        <v>1249</v>
      </c>
      <c r="C258" t="s">
        <v>1250</v>
      </c>
      <c r="D258">
        <v>80</v>
      </c>
      <c r="E258">
        <v>80</v>
      </c>
      <c r="F258">
        <v>60</v>
      </c>
      <c r="G258">
        <v>27</v>
      </c>
      <c r="H258">
        <v>88</v>
      </c>
      <c r="I258">
        <v>9</v>
      </c>
      <c r="J258">
        <v>2</v>
      </c>
    </row>
    <row r="259" spans="1:10">
      <c r="A259" t="s">
        <v>760</v>
      </c>
      <c r="B259" t="s">
        <v>1251</v>
      </c>
      <c r="C259" t="s">
        <v>1252</v>
      </c>
      <c r="D259">
        <v>43</v>
      </c>
      <c r="E259">
        <v>64</v>
      </c>
      <c r="F259">
        <v>29</v>
      </c>
      <c r="G259">
        <v>31</v>
      </c>
      <c r="H259">
        <v>74</v>
      </c>
      <c r="I259">
        <v>10</v>
      </c>
      <c r="J259">
        <v>8</v>
      </c>
    </row>
    <row r="260" spans="1:10">
      <c r="A260" t="s">
        <v>760</v>
      </c>
      <c r="B260" t="s">
        <v>1253</v>
      </c>
      <c r="C260" t="s">
        <v>1254</v>
      </c>
      <c r="D260">
        <v>50</v>
      </c>
      <c r="E260">
        <v>25</v>
      </c>
      <c r="F260">
        <v>25</v>
      </c>
      <c r="G260">
        <v>22</v>
      </c>
      <c r="H260">
        <v>86</v>
      </c>
      <c r="I260">
        <v>11</v>
      </c>
      <c r="J260">
        <v>1</v>
      </c>
    </row>
    <row r="261" spans="1:10">
      <c r="A261" t="s">
        <v>760</v>
      </c>
      <c r="B261" t="s">
        <v>1255</v>
      </c>
      <c r="C261" t="s">
        <v>1256</v>
      </c>
      <c r="D261">
        <v>42</v>
      </c>
      <c r="E261">
        <v>92</v>
      </c>
      <c r="F261">
        <v>100</v>
      </c>
      <c r="G261">
        <v>40</v>
      </c>
      <c r="H261">
        <v>87</v>
      </c>
      <c r="I261">
        <v>35</v>
      </c>
      <c r="J261">
        <v>34</v>
      </c>
    </row>
    <row r="262" spans="1:10">
      <c r="A262" t="s">
        <v>760</v>
      </c>
      <c r="B262" t="s">
        <v>1257</v>
      </c>
      <c r="C262" t="s">
        <v>1258</v>
      </c>
      <c r="D262">
        <v>71</v>
      </c>
      <c r="E262">
        <v>93</v>
      </c>
      <c r="F262">
        <v>79</v>
      </c>
      <c r="G262">
        <v>38</v>
      </c>
      <c r="H262">
        <v>88</v>
      </c>
      <c r="I262">
        <v>31</v>
      </c>
      <c r="J262">
        <v>35</v>
      </c>
    </row>
    <row r="263" spans="1:10">
      <c r="A263" t="s">
        <v>760</v>
      </c>
      <c r="B263" t="s">
        <v>1259</v>
      </c>
      <c r="C263" t="s">
        <v>1260</v>
      </c>
      <c r="D263">
        <v>60</v>
      </c>
      <c r="E263">
        <v>60</v>
      </c>
      <c r="F263">
        <v>90</v>
      </c>
      <c r="G263">
        <v>30</v>
      </c>
      <c r="H263">
        <v>100</v>
      </c>
      <c r="I263">
        <v>39</v>
      </c>
      <c r="J263">
        <v>22</v>
      </c>
    </row>
    <row r="264" spans="1:10">
      <c r="A264" t="s">
        <v>760</v>
      </c>
      <c r="B264" t="s">
        <v>1261</v>
      </c>
      <c r="C264" t="s">
        <v>1262</v>
      </c>
      <c r="D264">
        <v>75</v>
      </c>
      <c r="E264">
        <v>92</v>
      </c>
      <c r="F264">
        <v>83</v>
      </c>
      <c r="G264">
        <v>40</v>
      </c>
      <c r="H264">
        <v>92</v>
      </c>
      <c r="I264">
        <v>12</v>
      </c>
      <c r="J264">
        <v>8</v>
      </c>
    </row>
    <row r="265" spans="1:10">
      <c r="A265" t="s">
        <v>760</v>
      </c>
      <c r="B265" t="s">
        <v>1263</v>
      </c>
      <c r="C265" t="s">
        <v>1264</v>
      </c>
      <c r="D265">
        <v>75</v>
      </c>
      <c r="E265">
        <v>100</v>
      </c>
      <c r="F265">
        <v>88</v>
      </c>
      <c r="G265">
        <v>58</v>
      </c>
      <c r="H265">
        <v>100</v>
      </c>
      <c r="I265">
        <v>70</v>
      </c>
      <c r="J265">
        <v>73</v>
      </c>
    </row>
    <row r="266" spans="1:10">
      <c r="A266" t="s">
        <v>760</v>
      </c>
      <c r="B266" t="s">
        <v>1265</v>
      </c>
      <c r="C266" t="s">
        <v>1266</v>
      </c>
      <c r="D266">
        <v>64</v>
      </c>
      <c r="E266">
        <v>21</v>
      </c>
      <c r="F266">
        <v>79</v>
      </c>
      <c r="G266">
        <v>5</v>
      </c>
      <c r="H266">
        <v>93</v>
      </c>
      <c r="I266">
        <v>15</v>
      </c>
      <c r="J266">
        <v>0</v>
      </c>
    </row>
    <row r="267" spans="1:10">
      <c r="A267" t="s">
        <v>760</v>
      </c>
      <c r="B267" t="s">
        <v>1267</v>
      </c>
      <c r="C267" t="s">
        <v>1268</v>
      </c>
      <c r="D267">
        <v>54</v>
      </c>
      <c r="E267">
        <v>4</v>
      </c>
      <c r="F267">
        <v>7</v>
      </c>
      <c r="G267">
        <v>19</v>
      </c>
      <c r="H267">
        <v>76</v>
      </c>
      <c r="I267">
        <v>38</v>
      </c>
      <c r="J267">
        <v>19</v>
      </c>
    </row>
    <row r="268" spans="1:10">
      <c r="A268" t="s">
        <v>760</v>
      </c>
      <c r="B268" t="s">
        <v>1269</v>
      </c>
      <c r="C268" t="s">
        <v>1270</v>
      </c>
      <c r="D268">
        <v>92</v>
      </c>
      <c r="E268">
        <v>100</v>
      </c>
      <c r="F268">
        <v>75</v>
      </c>
      <c r="G268">
        <v>27</v>
      </c>
      <c r="H268">
        <v>93</v>
      </c>
      <c r="I268">
        <v>13</v>
      </c>
      <c r="J268">
        <v>8</v>
      </c>
    </row>
    <row r="269" spans="1:10">
      <c r="A269" t="s">
        <v>760</v>
      </c>
      <c r="B269" t="s">
        <v>1271</v>
      </c>
      <c r="C269" t="s">
        <v>1272</v>
      </c>
      <c r="D269">
        <v>50</v>
      </c>
      <c r="E269">
        <v>50</v>
      </c>
      <c r="F269">
        <v>50</v>
      </c>
      <c r="G269">
        <v>43</v>
      </c>
      <c r="H269">
        <v>50</v>
      </c>
      <c r="I269">
        <v>36</v>
      </c>
      <c r="J269">
        <v>3</v>
      </c>
    </row>
    <row r="270" spans="1:10">
      <c r="A270" t="s">
        <v>760</v>
      </c>
      <c r="B270" t="s">
        <v>1273</v>
      </c>
      <c r="C270" t="s">
        <v>1274</v>
      </c>
      <c r="D270">
        <v>67</v>
      </c>
      <c r="E270">
        <v>81</v>
      </c>
      <c r="F270">
        <v>86</v>
      </c>
      <c r="G270">
        <v>36</v>
      </c>
      <c r="H270">
        <v>75</v>
      </c>
      <c r="I270">
        <v>46</v>
      </c>
      <c r="J270">
        <v>22</v>
      </c>
    </row>
    <row r="271" spans="1:10">
      <c r="A271" t="s">
        <v>760</v>
      </c>
      <c r="B271" t="s">
        <v>1275</v>
      </c>
      <c r="C271" t="s">
        <v>1276</v>
      </c>
      <c r="D271">
        <v>80</v>
      </c>
      <c r="E271">
        <v>80</v>
      </c>
      <c r="F271">
        <v>80</v>
      </c>
      <c r="G271">
        <v>26</v>
      </c>
      <c r="H271">
        <v>100</v>
      </c>
      <c r="I271">
        <v>39</v>
      </c>
      <c r="J271">
        <v>54</v>
      </c>
    </row>
    <row r="272" spans="1:10">
      <c r="A272" t="s">
        <v>760</v>
      </c>
      <c r="B272" t="s">
        <v>1277</v>
      </c>
      <c r="C272" t="s">
        <v>1278</v>
      </c>
      <c r="D272">
        <v>75</v>
      </c>
      <c r="E272">
        <v>76</v>
      </c>
      <c r="F272">
        <v>71</v>
      </c>
      <c r="G272">
        <v>23</v>
      </c>
      <c r="H272">
        <v>85</v>
      </c>
      <c r="I272">
        <v>37</v>
      </c>
      <c r="J272">
        <v>10</v>
      </c>
    </row>
    <row r="273" spans="1:10">
      <c r="A273" t="s">
        <v>760</v>
      </c>
      <c r="B273" t="s">
        <v>1279</v>
      </c>
      <c r="C273" t="s">
        <v>1280</v>
      </c>
      <c r="D273">
        <v>60</v>
      </c>
      <c r="E273">
        <v>40</v>
      </c>
      <c r="F273">
        <v>40</v>
      </c>
      <c r="G273">
        <v>3</v>
      </c>
      <c r="H273">
        <v>100</v>
      </c>
      <c r="I273">
        <v>16</v>
      </c>
      <c r="J273">
        <v>5</v>
      </c>
    </row>
    <row r="274" spans="1:10">
      <c r="A274" t="s">
        <v>760</v>
      </c>
      <c r="B274" t="s">
        <v>1281</v>
      </c>
      <c r="C274" t="s">
        <v>1282</v>
      </c>
      <c r="D274">
        <v>77</v>
      </c>
      <c r="E274">
        <v>92</v>
      </c>
      <c r="F274">
        <v>69</v>
      </c>
      <c r="G274">
        <v>23</v>
      </c>
      <c r="H274">
        <v>85</v>
      </c>
      <c r="I274">
        <v>23</v>
      </c>
      <c r="J274">
        <v>10</v>
      </c>
    </row>
    <row r="275" spans="1:10">
      <c r="A275" t="s">
        <v>760</v>
      </c>
      <c r="B275" t="s">
        <v>1283</v>
      </c>
      <c r="C275" t="s">
        <v>1284</v>
      </c>
      <c r="D275">
        <v>13</v>
      </c>
      <c r="E275">
        <v>44</v>
      </c>
      <c r="F275">
        <v>31</v>
      </c>
      <c r="G275">
        <v>8</v>
      </c>
      <c r="H275">
        <v>68</v>
      </c>
      <c r="I275">
        <v>9</v>
      </c>
      <c r="J275">
        <v>5</v>
      </c>
    </row>
    <row r="276" spans="1:10">
      <c r="A276" t="s">
        <v>760</v>
      </c>
      <c r="B276" t="s">
        <v>1285</v>
      </c>
      <c r="C276" t="s">
        <v>1286</v>
      </c>
      <c r="D276">
        <v>58</v>
      </c>
      <c r="E276">
        <v>83</v>
      </c>
      <c r="F276">
        <v>67</v>
      </c>
      <c r="G276">
        <v>31</v>
      </c>
      <c r="H276">
        <v>92</v>
      </c>
      <c r="I276">
        <v>52</v>
      </c>
      <c r="J276">
        <v>23</v>
      </c>
    </row>
    <row r="277" spans="1:10">
      <c r="A277" t="s">
        <v>760</v>
      </c>
      <c r="B277" t="s">
        <v>1287</v>
      </c>
      <c r="C277" t="s">
        <v>1288</v>
      </c>
      <c r="D277">
        <v>74</v>
      </c>
      <c r="E277">
        <v>89</v>
      </c>
      <c r="F277">
        <v>63</v>
      </c>
      <c r="G277">
        <v>29</v>
      </c>
      <c r="H277">
        <v>97</v>
      </c>
      <c r="I277">
        <v>40</v>
      </c>
      <c r="J277">
        <v>23</v>
      </c>
    </row>
    <row r="278" spans="1:10">
      <c r="A278" t="s">
        <v>760</v>
      </c>
      <c r="B278" t="s">
        <v>1289</v>
      </c>
      <c r="C278" t="s">
        <v>1290</v>
      </c>
      <c r="D278">
        <v>23</v>
      </c>
      <c r="E278">
        <v>23</v>
      </c>
      <c r="F278">
        <v>23</v>
      </c>
      <c r="G278">
        <v>60</v>
      </c>
      <c r="H278">
        <v>92</v>
      </c>
      <c r="I278">
        <v>64</v>
      </c>
      <c r="J278">
        <v>61</v>
      </c>
    </row>
    <row r="279" spans="1:10">
      <c r="A279" t="s">
        <v>760</v>
      </c>
      <c r="B279" t="s">
        <v>1291</v>
      </c>
      <c r="C279" t="s">
        <v>1292</v>
      </c>
      <c r="D279">
        <v>46</v>
      </c>
      <c r="E279">
        <v>23</v>
      </c>
      <c r="F279">
        <v>23</v>
      </c>
      <c r="G279">
        <v>4</v>
      </c>
      <c r="H279">
        <v>79</v>
      </c>
      <c r="I279">
        <v>10</v>
      </c>
      <c r="J279">
        <v>6</v>
      </c>
    </row>
    <row r="280" spans="1:10">
      <c r="A280" t="s">
        <v>760</v>
      </c>
      <c r="B280" t="s">
        <v>1293</v>
      </c>
      <c r="C280" t="s">
        <v>1294</v>
      </c>
      <c r="D280">
        <v>67</v>
      </c>
      <c r="E280">
        <v>100</v>
      </c>
      <c r="F280">
        <v>100</v>
      </c>
      <c r="G280">
        <v>50</v>
      </c>
      <c r="H280">
        <v>80</v>
      </c>
      <c r="I280">
        <v>76</v>
      </c>
      <c r="J280">
        <v>74</v>
      </c>
    </row>
    <row r="281" spans="1:10">
      <c r="A281" t="s">
        <v>760</v>
      </c>
      <c r="B281" t="s">
        <v>1295</v>
      </c>
      <c r="C281" t="s">
        <v>1296</v>
      </c>
      <c r="D281">
        <v>57</v>
      </c>
      <c r="E281">
        <v>74</v>
      </c>
      <c r="F281">
        <v>38</v>
      </c>
      <c r="G281">
        <v>31</v>
      </c>
      <c r="H281">
        <v>63</v>
      </c>
      <c r="I281">
        <v>19</v>
      </c>
      <c r="J281">
        <v>9</v>
      </c>
    </row>
    <row r="282" spans="1:10">
      <c r="A282" t="s">
        <v>760</v>
      </c>
      <c r="B282" t="s">
        <v>1297</v>
      </c>
      <c r="C282" t="s">
        <v>1298</v>
      </c>
      <c r="D282">
        <v>29</v>
      </c>
      <c r="E282">
        <v>57</v>
      </c>
      <c r="F282">
        <v>43</v>
      </c>
      <c r="G282">
        <v>11</v>
      </c>
      <c r="H282">
        <v>75</v>
      </c>
      <c r="I282">
        <v>6</v>
      </c>
      <c r="J282">
        <v>44</v>
      </c>
    </row>
    <row r="283" spans="1:10">
      <c r="A283" t="s">
        <v>760</v>
      </c>
      <c r="B283" t="s">
        <v>1299</v>
      </c>
      <c r="C283" t="s">
        <v>1300</v>
      </c>
      <c r="D283">
        <v>53</v>
      </c>
      <c r="E283">
        <v>81</v>
      </c>
      <c r="F283">
        <v>69</v>
      </c>
      <c r="G283">
        <v>39</v>
      </c>
      <c r="H283">
        <v>66</v>
      </c>
      <c r="I283">
        <v>24</v>
      </c>
      <c r="J283">
        <v>17</v>
      </c>
    </row>
    <row r="284" spans="1:10">
      <c r="A284" t="s">
        <v>760</v>
      </c>
      <c r="B284" t="s">
        <v>1301</v>
      </c>
      <c r="C284" t="s">
        <v>1302</v>
      </c>
      <c r="D284">
        <v>80</v>
      </c>
      <c r="E284">
        <v>100</v>
      </c>
      <c r="F284">
        <v>80</v>
      </c>
      <c r="G284">
        <v>56</v>
      </c>
      <c r="H284">
        <v>85</v>
      </c>
      <c r="I284">
        <v>10</v>
      </c>
      <c r="J284">
        <v>2</v>
      </c>
    </row>
    <row r="285" spans="1:10">
      <c r="A285" t="s">
        <v>760</v>
      </c>
      <c r="B285" t="s">
        <v>1303</v>
      </c>
      <c r="C285" t="s">
        <v>1304</v>
      </c>
      <c r="D285">
        <v>67</v>
      </c>
      <c r="E285">
        <v>79</v>
      </c>
      <c r="F285">
        <v>96</v>
      </c>
      <c r="G285">
        <v>16</v>
      </c>
      <c r="H285">
        <v>81</v>
      </c>
      <c r="I285">
        <v>23</v>
      </c>
      <c r="J285">
        <v>15</v>
      </c>
    </row>
    <row r="286" spans="1:10">
      <c r="A286" t="s">
        <v>760</v>
      </c>
      <c r="B286" t="s">
        <v>1305</v>
      </c>
      <c r="C286" t="s">
        <v>1306</v>
      </c>
      <c r="D286">
        <v>60</v>
      </c>
      <c r="E286">
        <v>45</v>
      </c>
      <c r="F286">
        <v>35</v>
      </c>
      <c r="G286">
        <v>28</v>
      </c>
      <c r="H286">
        <v>93</v>
      </c>
      <c r="I286">
        <v>22</v>
      </c>
      <c r="J286">
        <v>19</v>
      </c>
    </row>
    <row r="287" spans="1:10">
      <c r="A287" t="s">
        <v>760</v>
      </c>
      <c r="B287" t="s">
        <v>1307</v>
      </c>
      <c r="C287" t="s">
        <v>1308</v>
      </c>
      <c r="D287">
        <v>75</v>
      </c>
      <c r="E287">
        <v>100</v>
      </c>
      <c r="F287">
        <v>88</v>
      </c>
      <c r="G287">
        <v>43</v>
      </c>
      <c r="H287">
        <v>100</v>
      </c>
      <c r="I287">
        <v>59</v>
      </c>
      <c r="J287">
        <v>55</v>
      </c>
    </row>
    <row r="288" spans="1:10">
      <c r="A288" t="s">
        <v>760</v>
      </c>
      <c r="B288" t="s">
        <v>1309</v>
      </c>
      <c r="C288" t="s">
        <v>1310</v>
      </c>
      <c r="D288">
        <v>25</v>
      </c>
      <c r="E288">
        <v>75</v>
      </c>
      <c r="F288">
        <v>75</v>
      </c>
      <c r="G288">
        <v>44</v>
      </c>
      <c r="H288">
        <v>83</v>
      </c>
      <c r="I288">
        <v>53</v>
      </c>
      <c r="J288">
        <v>51</v>
      </c>
    </row>
    <row r="289" spans="1:10">
      <c r="A289" t="s">
        <v>760</v>
      </c>
      <c r="B289" t="s">
        <v>1311</v>
      </c>
      <c r="C289" t="s">
        <v>1312</v>
      </c>
      <c r="D289">
        <v>83</v>
      </c>
      <c r="E289">
        <v>83</v>
      </c>
      <c r="F289">
        <v>17</v>
      </c>
      <c r="G289">
        <v>42</v>
      </c>
      <c r="H289">
        <v>91</v>
      </c>
      <c r="I289">
        <v>37</v>
      </c>
      <c r="J289">
        <v>14</v>
      </c>
    </row>
    <row r="290" spans="1:10">
      <c r="A290" t="s">
        <v>760</v>
      </c>
      <c r="B290" t="s">
        <v>1313</v>
      </c>
      <c r="C290" t="s">
        <v>1314</v>
      </c>
      <c r="D290">
        <v>42</v>
      </c>
      <c r="E290">
        <v>33</v>
      </c>
      <c r="F290">
        <v>25</v>
      </c>
      <c r="G290">
        <v>28</v>
      </c>
      <c r="H290">
        <v>88</v>
      </c>
      <c r="I290">
        <v>15</v>
      </c>
      <c r="J290">
        <v>3</v>
      </c>
    </row>
    <row r="291" spans="1:10">
      <c r="A291" t="s">
        <v>760</v>
      </c>
      <c r="B291" t="s">
        <v>1315</v>
      </c>
      <c r="C291" t="s">
        <v>1316</v>
      </c>
      <c r="D291">
        <v>46</v>
      </c>
      <c r="E291">
        <v>59</v>
      </c>
      <c r="F291">
        <v>49</v>
      </c>
      <c r="G291">
        <v>22</v>
      </c>
      <c r="H291">
        <v>82</v>
      </c>
      <c r="I291">
        <v>20</v>
      </c>
      <c r="J291">
        <v>11</v>
      </c>
    </row>
    <row r="292" spans="1:10">
      <c r="A292" t="s">
        <v>760</v>
      </c>
      <c r="B292" t="s">
        <v>1317</v>
      </c>
      <c r="C292" t="s">
        <v>1318</v>
      </c>
      <c r="D292">
        <v>56</v>
      </c>
      <c r="E292">
        <v>89</v>
      </c>
      <c r="F292">
        <v>100</v>
      </c>
      <c r="G292">
        <v>17</v>
      </c>
      <c r="H292">
        <v>60</v>
      </c>
      <c r="I292">
        <v>38</v>
      </c>
      <c r="J292">
        <v>9</v>
      </c>
    </row>
    <row r="293" spans="1:10">
      <c r="A293" t="s">
        <v>760</v>
      </c>
      <c r="B293" t="s">
        <v>1319</v>
      </c>
      <c r="C293" t="s">
        <v>1320</v>
      </c>
      <c r="D293">
        <v>71</v>
      </c>
      <c r="E293">
        <v>100</v>
      </c>
      <c r="F293">
        <v>86</v>
      </c>
      <c r="G293">
        <v>26</v>
      </c>
      <c r="H293">
        <v>94</v>
      </c>
      <c r="I293">
        <v>34</v>
      </c>
      <c r="J293">
        <v>12</v>
      </c>
    </row>
    <row r="294" spans="1:10">
      <c r="A294" t="s">
        <v>760</v>
      </c>
      <c r="B294" t="s">
        <v>1321</v>
      </c>
      <c r="C294" t="s">
        <v>1322</v>
      </c>
      <c r="D294">
        <v>51</v>
      </c>
      <c r="E294">
        <v>54</v>
      </c>
      <c r="F294">
        <v>51</v>
      </c>
      <c r="G294">
        <v>30</v>
      </c>
      <c r="H294">
        <v>67</v>
      </c>
      <c r="I294">
        <v>44</v>
      </c>
      <c r="J294">
        <v>25</v>
      </c>
    </row>
    <row r="295" spans="1:10">
      <c r="A295" t="s">
        <v>760</v>
      </c>
      <c r="B295" t="s">
        <v>1323</v>
      </c>
      <c r="C295" t="s">
        <v>1324</v>
      </c>
      <c r="D295">
        <v>31</v>
      </c>
      <c r="E295">
        <v>47</v>
      </c>
      <c r="F295">
        <v>27</v>
      </c>
      <c r="G295">
        <v>19</v>
      </c>
      <c r="H295">
        <v>85</v>
      </c>
      <c r="I295">
        <v>18</v>
      </c>
      <c r="J295">
        <v>27</v>
      </c>
    </row>
    <row r="296" spans="1:10">
      <c r="A296" t="s">
        <v>760</v>
      </c>
      <c r="B296" t="s">
        <v>1325</v>
      </c>
      <c r="C296" t="s">
        <v>1326</v>
      </c>
      <c r="D296">
        <v>83</v>
      </c>
      <c r="E296">
        <v>100</v>
      </c>
      <c r="F296">
        <v>83</v>
      </c>
      <c r="G296">
        <v>24</v>
      </c>
      <c r="H296">
        <v>100</v>
      </c>
      <c r="I296">
        <v>50</v>
      </c>
      <c r="J296">
        <v>52</v>
      </c>
    </row>
    <row r="297" spans="1:10">
      <c r="A297" t="s">
        <v>760</v>
      </c>
      <c r="B297" t="s">
        <v>1327</v>
      </c>
      <c r="C297" t="s">
        <v>1328</v>
      </c>
      <c r="D297">
        <v>20</v>
      </c>
      <c r="E297">
        <v>0</v>
      </c>
      <c r="F297">
        <v>40</v>
      </c>
      <c r="G297">
        <v>19</v>
      </c>
      <c r="H297">
        <v>90</v>
      </c>
      <c r="I297">
        <v>12</v>
      </c>
      <c r="J297">
        <v>1</v>
      </c>
    </row>
    <row r="298" spans="1:10">
      <c r="A298" t="s">
        <v>760</v>
      </c>
      <c r="B298" t="s">
        <v>1329</v>
      </c>
      <c r="C298" t="s">
        <v>1330</v>
      </c>
      <c r="D298">
        <v>61</v>
      </c>
      <c r="E298">
        <v>61</v>
      </c>
      <c r="F298">
        <v>59</v>
      </c>
      <c r="G298">
        <v>23</v>
      </c>
      <c r="H298">
        <v>88</v>
      </c>
      <c r="I298">
        <v>16</v>
      </c>
      <c r="J298">
        <v>16</v>
      </c>
    </row>
    <row r="299" spans="1:10">
      <c r="A299" t="s">
        <v>760</v>
      </c>
      <c r="B299" t="s">
        <v>1331</v>
      </c>
      <c r="C299" t="s">
        <v>1332</v>
      </c>
      <c r="D299">
        <v>77</v>
      </c>
      <c r="E299">
        <v>100</v>
      </c>
      <c r="F299">
        <v>100</v>
      </c>
      <c r="G299">
        <v>46</v>
      </c>
      <c r="H299">
        <v>100</v>
      </c>
      <c r="I299">
        <v>45</v>
      </c>
      <c r="J299">
        <v>50</v>
      </c>
    </row>
    <row r="300" spans="1:10">
      <c r="A300" t="s">
        <v>760</v>
      </c>
      <c r="B300" t="s">
        <v>1333</v>
      </c>
      <c r="C300" t="s">
        <v>1334</v>
      </c>
      <c r="D300">
        <v>60</v>
      </c>
      <c r="E300">
        <v>20</v>
      </c>
      <c r="F300">
        <v>40</v>
      </c>
      <c r="G300">
        <v>32</v>
      </c>
      <c r="H300">
        <v>80</v>
      </c>
      <c r="I300">
        <v>46</v>
      </c>
      <c r="J300">
        <v>34</v>
      </c>
    </row>
    <row r="301" spans="1:10">
      <c r="A301" t="s">
        <v>760</v>
      </c>
      <c r="B301" t="s">
        <v>1335</v>
      </c>
      <c r="C301" t="s">
        <v>1336</v>
      </c>
      <c r="D301">
        <v>51</v>
      </c>
      <c r="E301">
        <v>74</v>
      </c>
      <c r="F301">
        <v>57</v>
      </c>
      <c r="G301">
        <v>27</v>
      </c>
      <c r="H301">
        <v>87</v>
      </c>
      <c r="I301">
        <v>31</v>
      </c>
      <c r="J301">
        <v>22</v>
      </c>
    </row>
    <row r="302" spans="1:10">
      <c r="A302" t="s">
        <v>760</v>
      </c>
      <c r="B302" t="s">
        <v>1337</v>
      </c>
      <c r="C302" t="s">
        <v>1338</v>
      </c>
      <c r="D302">
        <v>43</v>
      </c>
      <c r="E302">
        <v>100</v>
      </c>
      <c r="F302">
        <v>29</v>
      </c>
      <c r="G302">
        <v>39</v>
      </c>
      <c r="H302">
        <v>100</v>
      </c>
      <c r="I302">
        <v>21</v>
      </c>
      <c r="J302">
        <v>11</v>
      </c>
    </row>
    <row r="303" spans="1:10">
      <c r="A303" t="s">
        <v>760</v>
      </c>
      <c r="B303" t="s">
        <v>1339</v>
      </c>
      <c r="C303" t="s">
        <v>1340</v>
      </c>
      <c r="D303">
        <v>83</v>
      </c>
      <c r="E303">
        <v>92</v>
      </c>
      <c r="F303">
        <v>83</v>
      </c>
      <c r="G303">
        <v>47</v>
      </c>
      <c r="H303">
        <v>88</v>
      </c>
      <c r="I303">
        <v>60</v>
      </c>
      <c r="J303">
        <v>41</v>
      </c>
    </row>
    <row r="304" spans="1:10">
      <c r="A304" t="s">
        <v>760</v>
      </c>
      <c r="B304" t="s">
        <v>1341</v>
      </c>
      <c r="C304" t="s">
        <v>1342</v>
      </c>
      <c r="D304">
        <v>100</v>
      </c>
      <c r="E304">
        <v>100</v>
      </c>
      <c r="F304">
        <v>100</v>
      </c>
      <c r="G304">
        <v>52</v>
      </c>
      <c r="H304">
        <v>89</v>
      </c>
      <c r="I304">
        <v>80</v>
      </c>
      <c r="J304">
        <v>84</v>
      </c>
    </row>
    <row r="305" spans="1:10">
      <c r="A305" t="s">
        <v>760</v>
      </c>
      <c r="B305" t="s">
        <v>1343</v>
      </c>
      <c r="C305" t="s">
        <v>1344</v>
      </c>
      <c r="D305">
        <v>62</v>
      </c>
      <c r="E305">
        <v>93</v>
      </c>
      <c r="F305">
        <v>30</v>
      </c>
      <c r="G305">
        <v>30</v>
      </c>
      <c r="H305">
        <v>81</v>
      </c>
      <c r="I305">
        <v>21</v>
      </c>
      <c r="J305">
        <v>16</v>
      </c>
    </row>
    <row r="306" spans="1:10">
      <c r="A306" t="s">
        <v>760</v>
      </c>
      <c r="B306" t="s">
        <v>1345</v>
      </c>
      <c r="C306" t="s">
        <v>1346</v>
      </c>
      <c r="D306">
        <v>77</v>
      </c>
      <c r="E306">
        <v>46</v>
      </c>
      <c r="F306">
        <v>8</v>
      </c>
      <c r="G306">
        <v>15</v>
      </c>
      <c r="H306">
        <v>79</v>
      </c>
      <c r="I306">
        <v>19</v>
      </c>
      <c r="J306">
        <v>1</v>
      </c>
    </row>
    <row r="307" spans="1:10">
      <c r="A307" t="s">
        <v>760</v>
      </c>
      <c r="B307" t="s">
        <v>1347</v>
      </c>
      <c r="C307" t="s">
        <v>1348</v>
      </c>
      <c r="D307">
        <v>33</v>
      </c>
      <c r="E307">
        <v>61</v>
      </c>
      <c r="F307">
        <v>31</v>
      </c>
      <c r="G307">
        <v>23</v>
      </c>
      <c r="H307">
        <v>66</v>
      </c>
      <c r="I307">
        <v>29</v>
      </c>
      <c r="J307">
        <v>18</v>
      </c>
    </row>
    <row r="308" spans="1:10">
      <c r="A308" t="s">
        <v>760</v>
      </c>
      <c r="B308" t="s">
        <v>1349</v>
      </c>
      <c r="C308" t="s">
        <v>1350</v>
      </c>
      <c r="D308">
        <v>64</v>
      </c>
      <c r="E308">
        <v>83</v>
      </c>
      <c r="F308">
        <v>62</v>
      </c>
      <c r="G308">
        <v>25</v>
      </c>
      <c r="H308">
        <v>80</v>
      </c>
      <c r="I308">
        <v>23</v>
      </c>
      <c r="J308">
        <v>17</v>
      </c>
    </row>
    <row r="309" spans="1:10">
      <c r="A309" t="s">
        <v>760</v>
      </c>
      <c r="B309" t="s">
        <v>1351</v>
      </c>
      <c r="C309" t="s">
        <v>1352</v>
      </c>
      <c r="D309">
        <v>80</v>
      </c>
      <c r="E309">
        <v>88</v>
      </c>
      <c r="F309">
        <v>92</v>
      </c>
      <c r="G309">
        <v>37</v>
      </c>
      <c r="H309">
        <v>90</v>
      </c>
      <c r="I309">
        <v>38</v>
      </c>
      <c r="J309">
        <v>11</v>
      </c>
    </row>
    <row r="310" spans="1:10">
      <c r="A310" t="s">
        <v>760</v>
      </c>
      <c r="B310" t="s">
        <v>1353</v>
      </c>
      <c r="C310" t="s">
        <v>1354</v>
      </c>
      <c r="D310">
        <v>17</v>
      </c>
      <c r="E310">
        <v>90</v>
      </c>
      <c r="F310">
        <v>58</v>
      </c>
      <c r="G310">
        <v>23</v>
      </c>
      <c r="H310">
        <v>92</v>
      </c>
      <c r="I310">
        <v>13</v>
      </c>
      <c r="J310">
        <v>17</v>
      </c>
    </row>
    <row r="311" spans="1:10">
      <c r="A311" t="s">
        <v>760</v>
      </c>
      <c r="B311" t="s">
        <v>1355</v>
      </c>
      <c r="C311" t="s">
        <v>1356</v>
      </c>
      <c r="D311">
        <v>61</v>
      </c>
      <c r="E311">
        <v>83</v>
      </c>
      <c r="F311">
        <v>39</v>
      </c>
      <c r="G311">
        <v>19</v>
      </c>
      <c r="H311">
        <v>72</v>
      </c>
      <c r="I311">
        <v>37</v>
      </c>
      <c r="J311">
        <v>18</v>
      </c>
    </row>
    <row r="312" spans="1:10">
      <c r="A312" t="s">
        <v>760</v>
      </c>
      <c r="B312" t="s">
        <v>1357</v>
      </c>
      <c r="C312" t="s">
        <v>1358</v>
      </c>
      <c r="D312">
        <v>6</v>
      </c>
      <c r="E312">
        <v>19</v>
      </c>
      <c r="F312">
        <v>19</v>
      </c>
      <c r="G312">
        <v>13</v>
      </c>
      <c r="H312">
        <v>89</v>
      </c>
      <c r="I312">
        <v>3</v>
      </c>
      <c r="J312">
        <v>3</v>
      </c>
    </row>
    <row r="313" spans="1:10">
      <c r="A313" t="s">
        <v>760</v>
      </c>
      <c r="B313" t="s">
        <v>1359</v>
      </c>
      <c r="C313" t="s">
        <v>1360</v>
      </c>
      <c r="D313">
        <v>38</v>
      </c>
      <c r="E313">
        <v>56</v>
      </c>
      <c r="F313">
        <v>50</v>
      </c>
      <c r="G313">
        <v>40</v>
      </c>
      <c r="H313">
        <v>100</v>
      </c>
      <c r="I313">
        <v>67</v>
      </c>
      <c r="J313">
        <v>71</v>
      </c>
    </row>
    <row r="314" spans="1:10">
      <c r="A314" t="s">
        <v>760</v>
      </c>
      <c r="B314" t="s">
        <v>1361</v>
      </c>
      <c r="C314" t="s">
        <v>1362</v>
      </c>
      <c r="D314">
        <v>47</v>
      </c>
      <c r="E314">
        <v>12</v>
      </c>
      <c r="F314">
        <v>29</v>
      </c>
      <c r="G314">
        <v>26</v>
      </c>
      <c r="H314">
        <v>100</v>
      </c>
      <c r="I314">
        <v>19</v>
      </c>
      <c r="J314">
        <v>3</v>
      </c>
    </row>
    <row r="315" spans="1:10">
      <c r="A315" t="s">
        <v>760</v>
      </c>
      <c r="B315" t="s">
        <v>1363</v>
      </c>
      <c r="C315" t="s">
        <v>1364</v>
      </c>
      <c r="D315">
        <v>74</v>
      </c>
      <c r="E315">
        <v>94</v>
      </c>
      <c r="F315">
        <v>75</v>
      </c>
      <c r="G315">
        <v>32</v>
      </c>
      <c r="H315">
        <v>46</v>
      </c>
      <c r="I315">
        <v>38</v>
      </c>
      <c r="J315">
        <v>18</v>
      </c>
    </row>
    <row r="316" spans="1:10">
      <c r="A316" t="s">
        <v>760</v>
      </c>
      <c r="B316" t="s">
        <v>1365</v>
      </c>
      <c r="C316" t="s">
        <v>1366</v>
      </c>
      <c r="D316">
        <v>78</v>
      </c>
      <c r="E316">
        <v>100</v>
      </c>
      <c r="F316">
        <v>78</v>
      </c>
      <c r="G316">
        <v>44</v>
      </c>
      <c r="H316">
        <v>100</v>
      </c>
      <c r="I316">
        <v>52</v>
      </c>
      <c r="J316">
        <v>33</v>
      </c>
    </row>
    <row r="317" spans="1:10">
      <c r="A317" t="s">
        <v>760</v>
      </c>
      <c r="B317" t="s">
        <v>1367</v>
      </c>
      <c r="C317" t="s">
        <v>1368</v>
      </c>
      <c r="D317">
        <v>82</v>
      </c>
      <c r="E317">
        <v>82</v>
      </c>
      <c r="F317">
        <v>24</v>
      </c>
      <c r="G317">
        <v>22</v>
      </c>
      <c r="H317">
        <v>74</v>
      </c>
      <c r="I317">
        <v>45</v>
      </c>
      <c r="J317">
        <v>25</v>
      </c>
    </row>
    <row r="318" spans="1:10">
      <c r="A318" t="s">
        <v>760</v>
      </c>
      <c r="B318" t="s">
        <v>1369</v>
      </c>
      <c r="C318" t="s">
        <v>1370</v>
      </c>
      <c r="D318">
        <v>46</v>
      </c>
      <c r="E318">
        <v>69</v>
      </c>
      <c r="F318">
        <v>54</v>
      </c>
      <c r="G318">
        <v>23</v>
      </c>
      <c r="H318">
        <v>67</v>
      </c>
      <c r="I318">
        <v>22</v>
      </c>
      <c r="J318">
        <v>21</v>
      </c>
    </row>
    <row r="319" spans="1:10">
      <c r="A319" t="s">
        <v>760</v>
      </c>
      <c r="B319" t="s">
        <v>1371</v>
      </c>
      <c r="C319" t="s">
        <v>1372</v>
      </c>
      <c r="D319">
        <v>75</v>
      </c>
      <c r="E319">
        <v>100</v>
      </c>
      <c r="F319">
        <v>50</v>
      </c>
      <c r="G319">
        <v>43</v>
      </c>
      <c r="H319">
        <v>83</v>
      </c>
      <c r="I319">
        <v>8</v>
      </c>
      <c r="J319">
        <v>14</v>
      </c>
    </row>
    <row r="320" spans="1:10">
      <c r="A320" t="s">
        <v>760</v>
      </c>
      <c r="B320" t="s">
        <v>1373</v>
      </c>
      <c r="C320" t="s">
        <v>1374</v>
      </c>
      <c r="D320">
        <v>86</v>
      </c>
      <c r="E320">
        <v>91</v>
      </c>
      <c r="F320">
        <v>86</v>
      </c>
      <c r="G320">
        <v>23</v>
      </c>
      <c r="H320">
        <v>91</v>
      </c>
      <c r="I320">
        <v>55</v>
      </c>
      <c r="J320">
        <v>48</v>
      </c>
    </row>
    <row r="321" spans="1:10">
      <c r="A321" t="s">
        <v>760</v>
      </c>
      <c r="B321" t="s">
        <v>1375</v>
      </c>
      <c r="C321" t="s">
        <v>1376</v>
      </c>
      <c r="D321">
        <v>70</v>
      </c>
      <c r="E321">
        <v>100</v>
      </c>
      <c r="F321">
        <v>70</v>
      </c>
      <c r="G321">
        <v>39</v>
      </c>
      <c r="H321">
        <v>42</v>
      </c>
      <c r="I321">
        <v>31</v>
      </c>
      <c r="J321">
        <v>35</v>
      </c>
    </row>
    <row r="322" spans="1:10">
      <c r="A322" t="s">
        <v>760</v>
      </c>
      <c r="B322" t="s">
        <v>1377</v>
      </c>
      <c r="C322" t="s">
        <v>1378</v>
      </c>
      <c r="D322">
        <v>45</v>
      </c>
      <c r="E322">
        <v>93</v>
      </c>
      <c r="F322">
        <v>52</v>
      </c>
      <c r="G322">
        <v>20</v>
      </c>
      <c r="H322">
        <v>40</v>
      </c>
      <c r="I322">
        <v>33</v>
      </c>
      <c r="J322">
        <v>3</v>
      </c>
    </row>
    <row r="323" spans="1:10">
      <c r="A323" t="s">
        <v>760</v>
      </c>
      <c r="B323" t="s">
        <v>1379</v>
      </c>
      <c r="C323" t="s">
        <v>1380</v>
      </c>
      <c r="D323">
        <v>82</v>
      </c>
      <c r="E323">
        <v>55</v>
      </c>
      <c r="F323">
        <v>64</v>
      </c>
      <c r="G323">
        <v>29</v>
      </c>
      <c r="H323">
        <v>57</v>
      </c>
      <c r="I323">
        <v>48</v>
      </c>
      <c r="J323">
        <v>2</v>
      </c>
    </row>
    <row r="324" spans="1:10">
      <c r="A324" t="s">
        <v>760</v>
      </c>
      <c r="B324" t="s">
        <v>1381</v>
      </c>
      <c r="C324" t="s">
        <v>1382</v>
      </c>
      <c r="D324">
        <v>28</v>
      </c>
      <c r="E324">
        <v>32</v>
      </c>
      <c r="F324">
        <v>37</v>
      </c>
      <c r="G324">
        <v>9</v>
      </c>
      <c r="H324">
        <v>61</v>
      </c>
      <c r="I324">
        <v>15</v>
      </c>
      <c r="J324">
        <v>5</v>
      </c>
    </row>
    <row r="325" spans="1:10">
      <c r="A325" t="s">
        <v>760</v>
      </c>
      <c r="B325" t="s">
        <v>1383</v>
      </c>
      <c r="C325" t="s">
        <v>1384</v>
      </c>
      <c r="D325">
        <v>60</v>
      </c>
      <c r="E325">
        <v>67</v>
      </c>
      <c r="F325">
        <v>53</v>
      </c>
      <c r="G325">
        <v>33</v>
      </c>
      <c r="H325">
        <v>67</v>
      </c>
      <c r="I325">
        <v>28</v>
      </c>
      <c r="J325">
        <v>10</v>
      </c>
    </row>
    <row r="326" spans="1:10">
      <c r="A326" t="s">
        <v>760</v>
      </c>
      <c r="B326" t="s">
        <v>1385</v>
      </c>
      <c r="C326" t="s">
        <v>1386</v>
      </c>
      <c r="D326">
        <v>89</v>
      </c>
      <c r="E326">
        <v>100</v>
      </c>
      <c r="F326">
        <v>72</v>
      </c>
      <c r="G326">
        <v>37</v>
      </c>
      <c r="H326">
        <v>100</v>
      </c>
      <c r="I326">
        <v>53</v>
      </c>
      <c r="J326">
        <v>34</v>
      </c>
    </row>
    <row r="327" spans="1:10">
      <c r="A327" t="s">
        <v>760</v>
      </c>
      <c r="B327" t="s">
        <v>1387</v>
      </c>
      <c r="C327" t="s">
        <v>1388</v>
      </c>
      <c r="D327">
        <v>33</v>
      </c>
      <c r="E327">
        <v>33</v>
      </c>
      <c r="F327">
        <v>33</v>
      </c>
      <c r="G327">
        <v>29</v>
      </c>
      <c r="H327">
        <v>100</v>
      </c>
      <c r="I327">
        <v>15</v>
      </c>
      <c r="J327">
        <v>8</v>
      </c>
    </row>
    <row r="328" spans="1:10">
      <c r="A328" t="s">
        <v>760</v>
      </c>
      <c r="B328" t="s">
        <v>1389</v>
      </c>
      <c r="C328" t="s">
        <v>1390</v>
      </c>
      <c r="D328">
        <v>75</v>
      </c>
      <c r="E328">
        <v>100</v>
      </c>
      <c r="F328">
        <v>67</v>
      </c>
      <c r="G328">
        <v>41</v>
      </c>
      <c r="H328">
        <v>80</v>
      </c>
      <c r="I328">
        <v>47</v>
      </c>
      <c r="J328">
        <v>31</v>
      </c>
    </row>
    <row r="329" spans="1:10">
      <c r="A329" t="s">
        <v>760</v>
      </c>
      <c r="B329" t="s">
        <v>1391</v>
      </c>
      <c r="C329" t="s">
        <v>1392</v>
      </c>
      <c r="D329">
        <v>33</v>
      </c>
      <c r="E329">
        <v>58</v>
      </c>
      <c r="F329">
        <v>50</v>
      </c>
      <c r="G329">
        <v>24</v>
      </c>
      <c r="H329">
        <v>84</v>
      </c>
      <c r="I329">
        <v>20</v>
      </c>
      <c r="J329">
        <v>30</v>
      </c>
    </row>
    <row r="330" spans="1:10">
      <c r="A330" t="s">
        <v>760</v>
      </c>
      <c r="B330" t="s">
        <v>1393</v>
      </c>
      <c r="C330" t="s">
        <v>1394</v>
      </c>
      <c r="D330">
        <v>43</v>
      </c>
      <c r="E330">
        <v>57</v>
      </c>
      <c r="F330">
        <v>54</v>
      </c>
      <c r="G330">
        <v>18</v>
      </c>
      <c r="H330">
        <v>89</v>
      </c>
      <c r="I330">
        <v>23</v>
      </c>
      <c r="J330">
        <v>12</v>
      </c>
    </row>
    <row r="331" spans="1:10">
      <c r="A331" t="s">
        <v>760</v>
      </c>
      <c r="B331" t="s">
        <v>1395</v>
      </c>
      <c r="C331" t="s">
        <v>1396</v>
      </c>
      <c r="D331">
        <v>100</v>
      </c>
      <c r="E331">
        <v>100</v>
      </c>
      <c r="F331">
        <v>100</v>
      </c>
      <c r="G331">
        <v>33</v>
      </c>
      <c r="H331">
        <v>85</v>
      </c>
      <c r="I331">
        <v>8</v>
      </c>
      <c r="J331">
        <v>2</v>
      </c>
    </row>
    <row r="332" spans="1:10">
      <c r="A332" t="s">
        <v>760</v>
      </c>
      <c r="B332" t="s">
        <v>1397</v>
      </c>
      <c r="C332" t="s">
        <v>1398</v>
      </c>
      <c r="D332">
        <v>75</v>
      </c>
      <c r="E332">
        <v>100</v>
      </c>
      <c r="F332">
        <v>75</v>
      </c>
      <c r="G332">
        <v>56</v>
      </c>
      <c r="H332">
        <v>100</v>
      </c>
      <c r="I332">
        <v>42</v>
      </c>
      <c r="J332">
        <v>41</v>
      </c>
    </row>
    <row r="333" spans="1:10">
      <c r="A333" t="s">
        <v>760</v>
      </c>
      <c r="B333" t="s">
        <v>1399</v>
      </c>
      <c r="C333" t="s">
        <v>1400</v>
      </c>
      <c r="D333">
        <v>50</v>
      </c>
      <c r="E333">
        <v>69</v>
      </c>
      <c r="F333">
        <v>74</v>
      </c>
      <c r="G333">
        <v>28</v>
      </c>
      <c r="H333">
        <v>74</v>
      </c>
      <c r="I333">
        <v>19</v>
      </c>
      <c r="J333">
        <v>13</v>
      </c>
    </row>
    <row r="334" spans="1:10">
      <c r="A334" t="s">
        <v>760</v>
      </c>
      <c r="B334" t="s">
        <v>1401</v>
      </c>
      <c r="C334" t="s">
        <v>1402</v>
      </c>
      <c r="D334">
        <v>73</v>
      </c>
      <c r="E334">
        <v>87</v>
      </c>
      <c r="F334">
        <v>90</v>
      </c>
      <c r="G334">
        <v>34</v>
      </c>
      <c r="H334">
        <v>94</v>
      </c>
      <c r="I334">
        <v>55</v>
      </c>
      <c r="J334">
        <v>45</v>
      </c>
    </row>
    <row r="335" spans="1:10">
      <c r="A335" t="s">
        <v>760</v>
      </c>
      <c r="B335" t="s">
        <v>1403</v>
      </c>
      <c r="C335" t="s">
        <v>1404</v>
      </c>
      <c r="D335">
        <v>75</v>
      </c>
      <c r="E335">
        <v>88</v>
      </c>
      <c r="F335">
        <v>88</v>
      </c>
      <c r="G335">
        <v>44</v>
      </c>
      <c r="H335">
        <v>100</v>
      </c>
      <c r="I335">
        <v>85</v>
      </c>
      <c r="J335">
        <v>49</v>
      </c>
    </row>
    <row r="336" spans="1:10">
      <c r="A336" t="s">
        <v>760</v>
      </c>
      <c r="B336" t="s">
        <v>1405</v>
      </c>
      <c r="C336" t="s">
        <v>1406</v>
      </c>
      <c r="D336">
        <v>61</v>
      </c>
      <c r="E336">
        <v>100</v>
      </c>
      <c r="F336">
        <v>28</v>
      </c>
      <c r="G336">
        <v>24</v>
      </c>
      <c r="H336">
        <v>73</v>
      </c>
      <c r="I336">
        <v>30</v>
      </c>
      <c r="J336">
        <v>19</v>
      </c>
    </row>
    <row r="337" spans="1:10">
      <c r="A337" t="s">
        <v>760</v>
      </c>
      <c r="B337" t="s">
        <v>1407</v>
      </c>
      <c r="C337" t="s">
        <v>1408</v>
      </c>
      <c r="D337">
        <v>80</v>
      </c>
      <c r="E337">
        <v>90</v>
      </c>
      <c r="F337">
        <v>100</v>
      </c>
      <c r="G337">
        <v>31</v>
      </c>
      <c r="H337">
        <v>50</v>
      </c>
      <c r="I337">
        <v>28</v>
      </c>
      <c r="J337">
        <v>3</v>
      </c>
    </row>
    <row r="338" spans="1:10">
      <c r="A338" t="s">
        <v>760</v>
      </c>
      <c r="B338" t="s">
        <v>1409</v>
      </c>
      <c r="C338" t="s">
        <v>1410</v>
      </c>
      <c r="D338">
        <v>17</v>
      </c>
      <c r="E338">
        <v>47</v>
      </c>
      <c r="F338">
        <v>13</v>
      </c>
      <c r="G338">
        <v>19</v>
      </c>
      <c r="H338">
        <v>85</v>
      </c>
      <c r="I338">
        <v>10</v>
      </c>
      <c r="J338">
        <v>7</v>
      </c>
    </row>
    <row r="339" spans="1:10">
      <c r="A339" t="s">
        <v>760</v>
      </c>
      <c r="B339" t="s">
        <v>1411</v>
      </c>
      <c r="C339" t="s">
        <v>1412</v>
      </c>
      <c r="D339">
        <v>50</v>
      </c>
      <c r="E339">
        <v>71</v>
      </c>
      <c r="F339">
        <v>67</v>
      </c>
      <c r="G339">
        <v>24</v>
      </c>
      <c r="H339">
        <v>79</v>
      </c>
      <c r="I339">
        <v>24</v>
      </c>
      <c r="J339">
        <v>24</v>
      </c>
    </row>
    <row r="340" spans="1:10">
      <c r="A340" t="s">
        <v>760</v>
      </c>
      <c r="B340" t="s">
        <v>1413</v>
      </c>
      <c r="C340" t="s">
        <v>1414</v>
      </c>
      <c r="D340">
        <v>20</v>
      </c>
      <c r="E340">
        <v>0</v>
      </c>
      <c r="F340">
        <v>20</v>
      </c>
      <c r="G340">
        <v>27</v>
      </c>
      <c r="H340">
        <v>100</v>
      </c>
      <c r="I340">
        <v>6</v>
      </c>
      <c r="J340">
        <v>1</v>
      </c>
    </row>
    <row r="341" spans="1:10">
      <c r="A341" t="s">
        <v>760</v>
      </c>
      <c r="B341" t="s">
        <v>1415</v>
      </c>
      <c r="C341" t="s">
        <v>1416</v>
      </c>
      <c r="D341">
        <v>63</v>
      </c>
      <c r="E341">
        <v>88</v>
      </c>
      <c r="F341">
        <v>50</v>
      </c>
      <c r="G341">
        <v>26</v>
      </c>
      <c r="H341">
        <v>50</v>
      </c>
      <c r="I341">
        <v>27</v>
      </c>
      <c r="J341">
        <v>11</v>
      </c>
    </row>
    <row r="342" spans="1:10">
      <c r="A342" t="s">
        <v>760</v>
      </c>
      <c r="B342" t="s">
        <v>1417</v>
      </c>
      <c r="C342" t="s">
        <v>1418</v>
      </c>
      <c r="D342">
        <v>45</v>
      </c>
      <c r="E342">
        <v>91</v>
      </c>
      <c r="F342">
        <v>9</v>
      </c>
      <c r="G342">
        <v>24</v>
      </c>
      <c r="H342">
        <v>100</v>
      </c>
      <c r="I342">
        <v>20</v>
      </c>
      <c r="J342">
        <v>2</v>
      </c>
    </row>
    <row r="343" spans="1:10">
      <c r="A343" t="s">
        <v>760</v>
      </c>
      <c r="B343" t="s">
        <v>1419</v>
      </c>
      <c r="C343" t="s">
        <v>1420</v>
      </c>
      <c r="D343">
        <v>76</v>
      </c>
      <c r="E343">
        <v>96</v>
      </c>
      <c r="F343">
        <v>100</v>
      </c>
      <c r="G343">
        <v>46</v>
      </c>
      <c r="H343">
        <v>82</v>
      </c>
      <c r="I343">
        <v>39</v>
      </c>
      <c r="J343">
        <v>42</v>
      </c>
    </row>
    <row r="344" spans="1:10">
      <c r="A344" t="s">
        <v>760</v>
      </c>
      <c r="B344" t="s">
        <v>1421</v>
      </c>
      <c r="C344" t="s">
        <v>1422</v>
      </c>
      <c r="D344">
        <v>100</v>
      </c>
      <c r="E344">
        <v>100</v>
      </c>
      <c r="F344">
        <v>100</v>
      </c>
      <c r="G344">
        <v>46</v>
      </c>
      <c r="H344">
        <v>50</v>
      </c>
      <c r="I344">
        <v>50</v>
      </c>
      <c r="J344">
        <v>77</v>
      </c>
    </row>
    <row r="345" spans="1:10">
      <c r="A345" t="s">
        <v>760</v>
      </c>
      <c r="B345" t="s">
        <v>1423</v>
      </c>
      <c r="C345" t="s">
        <v>1424</v>
      </c>
      <c r="D345">
        <v>63</v>
      </c>
      <c r="E345">
        <v>88</v>
      </c>
      <c r="F345">
        <v>63</v>
      </c>
      <c r="G345">
        <v>24</v>
      </c>
      <c r="H345">
        <v>88</v>
      </c>
      <c r="I345">
        <v>15</v>
      </c>
      <c r="J345">
        <v>15</v>
      </c>
    </row>
    <row r="346" spans="1:10">
      <c r="A346" t="s">
        <v>760</v>
      </c>
      <c r="B346" t="s">
        <v>1425</v>
      </c>
      <c r="C346" t="s">
        <v>1426</v>
      </c>
      <c r="D346">
        <v>58</v>
      </c>
      <c r="E346">
        <v>75</v>
      </c>
      <c r="F346">
        <v>83</v>
      </c>
      <c r="G346">
        <v>34</v>
      </c>
      <c r="H346">
        <v>90</v>
      </c>
      <c r="I346">
        <v>37</v>
      </c>
      <c r="J346">
        <v>13</v>
      </c>
    </row>
    <row r="347" spans="1:10">
      <c r="A347" t="s">
        <v>760</v>
      </c>
      <c r="B347" t="s">
        <v>1427</v>
      </c>
      <c r="C347" t="s">
        <v>1428</v>
      </c>
      <c r="D347">
        <v>50</v>
      </c>
      <c r="E347">
        <v>50</v>
      </c>
      <c r="F347">
        <v>0</v>
      </c>
      <c r="G347">
        <v>28</v>
      </c>
      <c r="H347">
        <v>71</v>
      </c>
      <c r="I347">
        <v>11</v>
      </c>
      <c r="J347">
        <v>20</v>
      </c>
    </row>
    <row r="348" spans="1:10">
      <c r="A348" t="s">
        <v>760</v>
      </c>
      <c r="B348" t="s">
        <v>1429</v>
      </c>
      <c r="C348" t="s">
        <v>1430</v>
      </c>
      <c r="D348">
        <v>45</v>
      </c>
      <c r="E348">
        <v>64</v>
      </c>
      <c r="F348">
        <v>91</v>
      </c>
      <c r="G348">
        <v>25</v>
      </c>
      <c r="H348">
        <v>100</v>
      </c>
      <c r="I348">
        <v>19</v>
      </c>
      <c r="J348">
        <v>45</v>
      </c>
    </row>
    <row r="349" spans="1:10">
      <c r="A349" t="s">
        <v>760</v>
      </c>
      <c r="B349" t="s">
        <v>1431</v>
      </c>
      <c r="C349" t="s">
        <v>1432</v>
      </c>
      <c r="D349">
        <v>72</v>
      </c>
      <c r="E349">
        <v>94</v>
      </c>
      <c r="F349">
        <v>76</v>
      </c>
      <c r="G349">
        <v>23</v>
      </c>
      <c r="H349">
        <v>85</v>
      </c>
      <c r="I349">
        <v>29</v>
      </c>
      <c r="J349">
        <v>18</v>
      </c>
    </row>
    <row r="350" spans="1:10">
      <c r="A350" t="s">
        <v>760</v>
      </c>
      <c r="B350" t="s">
        <v>1433</v>
      </c>
      <c r="C350" t="s">
        <v>1434</v>
      </c>
      <c r="D350">
        <v>80</v>
      </c>
      <c r="E350">
        <v>100</v>
      </c>
      <c r="F350">
        <v>80</v>
      </c>
      <c r="G350">
        <v>51</v>
      </c>
      <c r="H350">
        <v>100</v>
      </c>
      <c r="I350">
        <v>50</v>
      </c>
      <c r="J350">
        <v>71</v>
      </c>
    </row>
    <row r="351" spans="1:10">
      <c r="A351" t="s">
        <v>760</v>
      </c>
      <c r="B351" t="s">
        <v>1435</v>
      </c>
      <c r="C351" t="s">
        <v>1436</v>
      </c>
      <c r="D351">
        <v>69</v>
      </c>
      <c r="E351">
        <v>77</v>
      </c>
      <c r="F351">
        <v>85</v>
      </c>
      <c r="G351">
        <v>31</v>
      </c>
      <c r="H351">
        <v>75</v>
      </c>
      <c r="I351">
        <v>52</v>
      </c>
      <c r="J351">
        <v>42</v>
      </c>
    </row>
    <row r="352" spans="1:10">
      <c r="A352" t="s">
        <v>760</v>
      </c>
      <c r="B352" t="s">
        <v>1437</v>
      </c>
      <c r="C352" t="s">
        <v>1438</v>
      </c>
      <c r="D352">
        <v>75</v>
      </c>
      <c r="E352">
        <v>83</v>
      </c>
      <c r="F352">
        <v>83</v>
      </c>
      <c r="G352">
        <v>34</v>
      </c>
      <c r="H352">
        <v>83</v>
      </c>
      <c r="I352">
        <v>44</v>
      </c>
      <c r="J352">
        <v>55</v>
      </c>
    </row>
    <row r="353" spans="1:10">
      <c r="A353" t="s">
        <v>760</v>
      </c>
      <c r="B353" t="s">
        <v>1439</v>
      </c>
      <c r="C353" t="s">
        <v>1440</v>
      </c>
      <c r="D353">
        <v>21</v>
      </c>
      <c r="E353">
        <v>45</v>
      </c>
      <c r="F353">
        <v>28</v>
      </c>
      <c r="G353">
        <v>29</v>
      </c>
      <c r="H353">
        <v>66</v>
      </c>
      <c r="I353">
        <v>28</v>
      </c>
      <c r="J353">
        <v>1</v>
      </c>
    </row>
    <row r="354" spans="1:10">
      <c r="A354" t="s">
        <v>760</v>
      </c>
      <c r="B354" t="s">
        <v>1441</v>
      </c>
      <c r="C354" t="s">
        <v>1442</v>
      </c>
      <c r="D354">
        <v>100</v>
      </c>
      <c r="E354">
        <v>100</v>
      </c>
      <c r="F354">
        <v>100</v>
      </c>
      <c r="G354">
        <v>58</v>
      </c>
      <c r="H354">
        <v>100</v>
      </c>
      <c r="I354">
        <v>62</v>
      </c>
      <c r="J354">
        <v>62</v>
      </c>
    </row>
    <row r="355" spans="1:10">
      <c r="A355" t="s">
        <v>760</v>
      </c>
      <c r="B355" t="s">
        <v>1443</v>
      </c>
      <c r="C355" t="s">
        <v>1444</v>
      </c>
      <c r="D355">
        <v>45</v>
      </c>
      <c r="E355">
        <v>66</v>
      </c>
      <c r="F355">
        <v>69</v>
      </c>
      <c r="G355">
        <v>31</v>
      </c>
      <c r="H355">
        <v>100</v>
      </c>
      <c r="I355">
        <v>50</v>
      </c>
      <c r="J355">
        <v>23</v>
      </c>
    </row>
    <row r="356" spans="1:10">
      <c r="A356" t="s">
        <v>760</v>
      </c>
      <c r="B356" t="s">
        <v>1445</v>
      </c>
      <c r="C356" t="s">
        <v>1446</v>
      </c>
      <c r="D356">
        <v>71</v>
      </c>
      <c r="E356">
        <v>94</v>
      </c>
      <c r="F356">
        <v>71</v>
      </c>
      <c r="G356">
        <v>29</v>
      </c>
      <c r="H356">
        <v>42</v>
      </c>
      <c r="I356">
        <v>14</v>
      </c>
      <c r="J356">
        <v>22</v>
      </c>
    </row>
    <row r="357" spans="1:10">
      <c r="A357" t="s">
        <v>760</v>
      </c>
      <c r="B357" t="s">
        <v>1447</v>
      </c>
      <c r="C357" t="s">
        <v>1448</v>
      </c>
      <c r="D357">
        <v>43</v>
      </c>
      <c r="E357">
        <v>68</v>
      </c>
      <c r="F357">
        <v>32</v>
      </c>
      <c r="G357">
        <v>16</v>
      </c>
      <c r="H357">
        <v>53</v>
      </c>
      <c r="I357">
        <v>13</v>
      </c>
      <c r="J357">
        <v>11</v>
      </c>
    </row>
    <row r="358" spans="1:10">
      <c r="A358" t="s">
        <v>760</v>
      </c>
      <c r="B358" t="s">
        <v>1449</v>
      </c>
      <c r="C358" t="s">
        <v>1450</v>
      </c>
      <c r="D358">
        <v>53</v>
      </c>
      <c r="E358">
        <v>52</v>
      </c>
      <c r="F358">
        <v>54</v>
      </c>
      <c r="G358">
        <v>17</v>
      </c>
      <c r="H358">
        <v>61</v>
      </c>
      <c r="I358">
        <v>13</v>
      </c>
      <c r="J358">
        <v>9</v>
      </c>
    </row>
    <row r="359" spans="1:10">
      <c r="A359" t="s">
        <v>760</v>
      </c>
      <c r="B359" t="s">
        <v>1451</v>
      </c>
      <c r="C359" t="s">
        <v>1452</v>
      </c>
      <c r="D359">
        <v>8</v>
      </c>
      <c r="E359">
        <v>23</v>
      </c>
      <c r="F359">
        <v>54</v>
      </c>
      <c r="G359">
        <v>42</v>
      </c>
      <c r="H359">
        <v>0</v>
      </c>
      <c r="I359">
        <v>7</v>
      </c>
      <c r="J359">
        <v>2</v>
      </c>
    </row>
    <row r="360" spans="1:10">
      <c r="A360" t="s">
        <v>760</v>
      </c>
      <c r="B360" t="s">
        <v>1453</v>
      </c>
      <c r="C360" t="s">
        <v>1454</v>
      </c>
      <c r="D360">
        <v>88</v>
      </c>
      <c r="E360">
        <v>100</v>
      </c>
      <c r="F360">
        <v>97</v>
      </c>
      <c r="G360">
        <v>56</v>
      </c>
      <c r="H360">
        <v>100</v>
      </c>
      <c r="I360">
        <v>67</v>
      </c>
      <c r="J360">
        <v>61</v>
      </c>
    </row>
    <row r="361" spans="1:10">
      <c r="A361" t="s">
        <v>760</v>
      </c>
      <c r="B361" t="s">
        <v>1455</v>
      </c>
      <c r="C361" t="s">
        <v>1456</v>
      </c>
      <c r="D361">
        <v>88</v>
      </c>
      <c r="E361">
        <v>98</v>
      </c>
      <c r="F361">
        <v>83</v>
      </c>
      <c r="G361">
        <v>35</v>
      </c>
      <c r="H361">
        <v>94</v>
      </c>
      <c r="I361">
        <v>46</v>
      </c>
      <c r="J361">
        <v>23</v>
      </c>
    </row>
    <row r="362" spans="1:10">
      <c r="A362" t="s">
        <v>760</v>
      </c>
      <c r="B362" t="s">
        <v>1457</v>
      </c>
      <c r="C362" t="s">
        <v>1458</v>
      </c>
      <c r="D362">
        <v>40</v>
      </c>
      <c r="E362">
        <v>100</v>
      </c>
      <c r="F362">
        <v>80</v>
      </c>
      <c r="G362">
        <v>43</v>
      </c>
      <c r="H362">
        <v>100</v>
      </c>
      <c r="I362">
        <v>26</v>
      </c>
      <c r="J362">
        <v>13</v>
      </c>
    </row>
    <row r="363" spans="1:10">
      <c r="A363" t="s">
        <v>760</v>
      </c>
      <c r="B363" t="s">
        <v>1459</v>
      </c>
      <c r="C363" t="s">
        <v>1460</v>
      </c>
      <c r="D363">
        <v>32</v>
      </c>
      <c r="E363">
        <v>74</v>
      </c>
      <c r="F363">
        <v>67</v>
      </c>
      <c r="G363">
        <v>33</v>
      </c>
      <c r="H363">
        <v>71</v>
      </c>
      <c r="I363">
        <v>22</v>
      </c>
      <c r="J363">
        <v>6</v>
      </c>
    </row>
    <row r="364" spans="1:10">
      <c r="A364" t="s">
        <v>760</v>
      </c>
      <c r="B364" t="s">
        <v>1461</v>
      </c>
      <c r="C364" t="s">
        <v>1462</v>
      </c>
      <c r="D364">
        <v>50</v>
      </c>
      <c r="E364">
        <v>64</v>
      </c>
      <c r="F364">
        <v>54</v>
      </c>
      <c r="G364">
        <v>35</v>
      </c>
      <c r="H364">
        <v>76</v>
      </c>
      <c r="I364">
        <v>18</v>
      </c>
      <c r="J364">
        <v>16</v>
      </c>
    </row>
    <row r="365" spans="1:10">
      <c r="A365" t="s">
        <v>760</v>
      </c>
      <c r="B365" t="s">
        <v>1463</v>
      </c>
      <c r="C365" t="s">
        <v>1464</v>
      </c>
      <c r="D365">
        <v>64</v>
      </c>
      <c r="E365">
        <v>91</v>
      </c>
      <c r="F365">
        <v>91</v>
      </c>
      <c r="G365">
        <v>47</v>
      </c>
      <c r="H365">
        <v>87</v>
      </c>
      <c r="I365">
        <v>54</v>
      </c>
      <c r="J365">
        <v>71</v>
      </c>
    </row>
    <row r="366" spans="1:10">
      <c r="A366" t="s">
        <v>760</v>
      </c>
      <c r="B366" t="s">
        <v>1465</v>
      </c>
      <c r="C366" t="s">
        <v>1466</v>
      </c>
      <c r="D366">
        <v>38</v>
      </c>
      <c r="E366">
        <v>92</v>
      </c>
      <c r="F366">
        <v>54</v>
      </c>
      <c r="G366">
        <v>36</v>
      </c>
      <c r="H366">
        <v>96</v>
      </c>
      <c r="I366">
        <v>19</v>
      </c>
      <c r="J366">
        <v>11</v>
      </c>
    </row>
    <row r="367" spans="1:10">
      <c r="A367" t="s">
        <v>760</v>
      </c>
      <c r="B367" t="s">
        <v>1467</v>
      </c>
      <c r="C367" t="s">
        <v>1468</v>
      </c>
      <c r="D367">
        <v>64</v>
      </c>
      <c r="E367">
        <v>24</v>
      </c>
      <c r="F367">
        <v>60</v>
      </c>
      <c r="G367">
        <v>16</v>
      </c>
      <c r="H367">
        <v>41</v>
      </c>
      <c r="I367">
        <v>10</v>
      </c>
      <c r="J367">
        <v>3</v>
      </c>
    </row>
    <row r="368" spans="1:10">
      <c r="A368" t="s">
        <v>760</v>
      </c>
      <c r="B368" t="s">
        <v>1469</v>
      </c>
      <c r="C368" t="s">
        <v>1470</v>
      </c>
      <c r="D368">
        <v>69</v>
      </c>
      <c r="E368">
        <v>62</v>
      </c>
      <c r="F368">
        <v>15</v>
      </c>
      <c r="G368">
        <v>38</v>
      </c>
      <c r="H368">
        <v>83</v>
      </c>
      <c r="I368">
        <v>17</v>
      </c>
      <c r="J368">
        <v>7</v>
      </c>
    </row>
    <row r="369" spans="1:10">
      <c r="A369" t="s">
        <v>760</v>
      </c>
      <c r="B369" t="s">
        <v>1471</v>
      </c>
      <c r="C369" t="s">
        <v>1472</v>
      </c>
      <c r="D369">
        <v>50</v>
      </c>
      <c r="E369">
        <v>88</v>
      </c>
      <c r="F369">
        <v>100</v>
      </c>
      <c r="G369">
        <v>36</v>
      </c>
      <c r="H369">
        <v>100</v>
      </c>
      <c r="I369">
        <v>25</v>
      </c>
      <c r="J369">
        <v>41</v>
      </c>
    </row>
    <row r="370" spans="1:10">
      <c r="A370" t="s">
        <v>760</v>
      </c>
      <c r="B370" t="s">
        <v>1473</v>
      </c>
      <c r="C370" t="s">
        <v>1474</v>
      </c>
      <c r="D370">
        <v>63</v>
      </c>
      <c r="E370">
        <v>67</v>
      </c>
      <c r="F370">
        <v>71</v>
      </c>
      <c r="G370">
        <v>35</v>
      </c>
      <c r="H370">
        <v>92</v>
      </c>
      <c r="I370">
        <v>15</v>
      </c>
      <c r="J370">
        <v>51</v>
      </c>
    </row>
    <row r="371" spans="1:10">
      <c r="A371" t="s">
        <v>760</v>
      </c>
      <c r="B371" t="s">
        <v>1475</v>
      </c>
      <c r="C371" t="s">
        <v>1476</v>
      </c>
      <c r="D371">
        <v>60</v>
      </c>
      <c r="E371">
        <v>80</v>
      </c>
      <c r="F371">
        <v>80</v>
      </c>
      <c r="G371">
        <v>39</v>
      </c>
      <c r="H371">
        <v>100</v>
      </c>
      <c r="I371">
        <v>13</v>
      </c>
      <c r="J371">
        <v>7</v>
      </c>
    </row>
    <row r="372" spans="1:10">
      <c r="A372" t="s">
        <v>760</v>
      </c>
      <c r="B372" t="s">
        <v>1477</v>
      </c>
      <c r="C372" t="s">
        <v>1478</v>
      </c>
      <c r="D372">
        <v>59</v>
      </c>
      <c r="E372">
        <v>96</v>
      </c>
      <c r="F372">
        <v>93</v>
      </c>
      <c r="G372">
        <v>48</v>
      </c>
      <c r="H372">
        <v>92</v>
      </c>
      <c r="I372">
        <v>43</v>
      </c>
      <c r="J372">
        <v>36</v>
      </c>
    </row>
    <row r="373" spans="1:10">
      <c r="A373" t="s">
        <v>760</v>
      </c>
      <c r="B373" t="s">
        <v>1479</v>
      </c>
      <c r="C373" t="s">
        <v>1480</v>
      </c>
      <c r="D373">
        <v>60</v>
      </c>
      <c r="E373">
        <v>80</v>
      </c>
      <c r="F373">
        <v>48</v>
      </c>
      <c r="G373">
        <v>28</v>
      </c>
      <c r="H373">
        <v>86</v>
      </c>
      <c r="I373">
        <v>19</v>
      </c>
      <c r="J373">
        <v>17</v>
      </c>
    </row>
    <row r="374" spans="1:10">
      <c r="A374" t="s">
        <v>760</v>
      </c>
      <c r="B374" t="s">
        <v>1481</v>
      </c>
      <c r="C374" t="s">
        <v>1482</v>
      </c>
      <c r="D374">
        <v>65</v>
      </c>
      <c r="E374">
        <v>100</v>
      </c>
      <c r="F374">
        <v>88</v>
      </c>
      <c r="G374">
        <v>32</v>
      </c>
      <c r="H374">
        <v>100</v>
      </c>
      <c r="I374">
        <v>31</v>
      </c>
      <c r="J374">
        <v>19</v>
      </c>
    </row>
    <row r="375" spans="1:10">
      <c r="A375" t="s">
        <v>760</v>
      </c>
      <c r="B375" t="s">
        <v>1483</v>
      </c>
      <c r="C375" t="s">
        <v>1484</v>
      </c>
      <c r="D375">
        <v>80</v>
      </c>
      <c r="E375">
        <v>20</v>
      </c>
      <c r="F375">
        <v>80</v>
      </c>
      <c r="G375">
        <v>40</v>
      </c>
      <c r="H375">
        <v>83</v>
      </c>
      <c r="I375">
        <v>48</v>
      </c>
      <c r="J375">
        <v>33</v>
      </c>
    </row>
    <row r="376" spans="1:10">
      <c r="A376" t="s">
        <v>760</v>
      </c>
      <c r="B376" t="s">
        <v>1485</v>
      </c>
      <c r="C376" t="s">
        <v>1486</v>
      </c>
      <c r="D376">
        <v>83</v>
      </c>
      <c r="E376">
        <v>100</v>
      </c>
      <c r="F376">
        <v>94</v>
      </c>
      <c r="G376">
        <v>41</v>
      </c>
      <c r="H376">
        <v>75</v>
      </c>
      <c r="I376">
        <v>61</v>
      </c>
      <c r="J376">
        <v>46</v>
      </c>
    </row>
    <row r="377" spans="1:10">
      <c r="A377" t="s">
        <v>760</v>
      </c>
      <c r="B377" t="s">
        <v>1487</v>
      </c>
      <c r="C377" t="s">
        <v>1488</v>
      </c>
      <c r="D377">
        <v>57</v>
      </c>
      <c r="E377">
        <v>65</v>
      </c>
      <c r="F377">
        <v>57</v>
      </c>
      <c r="G377">
        <v>23</v>
      </c>
      <c r="H377">
        <v>84</v>
      </c>
      <c r="I377">
        <v>29</v>
      </c>
      <c r="J377">
        <v>31</v>
      </c>
    </row>
    <row r="378" spans="1:10">
      <c r="A378" t="s">
        <v>760</v>
      </c>
      <c r="B378" t="s">
        <v>1489</v>
      </c>
      <c r="C378" t="s">
        <v>1490</v>
      </c>
      <c r="D378">
        <v>25</v>
      </c>
      <c r="E378">
        <v>25</v>
      </c>
      <c r="F378">
        <v>25</v>
      </c>
      <c r="G378">
        <v>9</v>
      </c>
      <c r="H378">
        <v>86</v>
      </c>
      <c r="I378">
        <v>22</v>
      </c>
      <c r="J378">
        <v>3</v>
      </c>
    </row>
    <row r="379" spans="1:10">
      <c r="A379" t="s">
        <v>760</v>
      </c>
      <c r="B379" t="s">
        <v>1491</v>
      </c>
      <c r="C379" t="s">
        <v>1492</v>
      </c>
      <c r="D379">
        <v>62</v>
      </c>
      <c r="E379">
        <v>85</v>
      </c>
      <c r="F379">
        <v>67</v>
      </c>
      <c r="G379">
        <v>32</v>
      </c>
      <c r="H379">
        <v>75</v>
      </c>
      <c r="I379">
        <v>26</v>
      </c>
      <c r="J379">
        <v>26</v>
      </c>
    </row>
    <row r="380" spans="1:10">
      <c r="A380" t="s">
        <v>760</v>
      </c>
      <c r="B380" t="s">
        <v>1493</v>
      </c>
      <c r="C380" t="s">
        <v>1494</v>
      </c>
      <c r="D380">
        <v>0</v>
      </c>
      <c r="E380">
        <v>8</v>
      </c>
      <c r="F380">
        <v>8</v>
      </c>
      <c r="G380">
        <v>11</v>
      </c>
      <c r="H380">
        <v>31</v>
      </c>
      <c r="I380">
        <v>8</v>
      </c>
      <c r="J380">
        <v>2</v>
      </c>
    </row>
    <row r="381" spans="1:10">
      <c r="A381" t="s">
        <v>760</v>
      </c>
      <c r="B381" t="s">
        <v>1495</v>
      </c>
      <c r="C381" t="s">
        <v>1496</v>
      </c>
      <c r="D381">
        <v>76</v>
      </c>
      <c r="E381">
        <v>83</v>
      </c>
      <c r="F381">
        <v>80</v>
      </c>
      <c r="G381">
        <v>41</v>
      </c>
      <c r="H381">
        <v>92</v>
      </c>
      <c r="I381">
        <v>30</v>
      </c>
      <c r="J381">
        <v>23</v>
      </c>
    </row>
    <row r="382" spans="1:10">
      <c r="A382" t="s">
        <v>760</v>
      </c>
      <c r="B382" t="s">
        <v>1497</v>
      </c>
      <c r="C382" t="s">
        <v>1498</v>
      </c>
      <c r="D382">
        <v>67</v>
      </c>
      <c r="E382">
        <v>67</v>
      </c>
      <c r="F382">
        <v>100</v>
      </c>
      <c r="G382">
        <v>44</v>
      </c>
      <c r="H382">
        <v>100</v>
      </c>
      <c r="I382">
        <v>46</v>
      </c>
      <c r="J382">
        <v>51</v>
      </c>
    </row>
    <row r="383" spans="1:10">
      <c r="A383" t="s">
        <v>760</v>
      </c>
      <c r="B383" t="s">
        <v>1499</v>
      </c>
      <c r="C383" t="s">
        <v>1500</v>
      </c>
      <c r="D383">
        <v>12</v>
      </c>
      <c r="E383">
        <v>31</v>
      </c>
      <c r="F383">
        <v>23</v>
      </c>
      <c r="G383">
        <v>12</v>
      </c>
      <c r="H383">
        <v>35</v>
      </c>
      <c r="I383">
        <v>15</v>
      </c>
      <c r="J383">
        <v>4</v>
      </c>
    </row>
    <row r="384" spans="1:10">
      <c r="A384" t="s">
        <v>760</v>
      </c>
      <c r="B384" t="s">
        <v>1501</v>
      </c>
      <c r="C384" t="s">
        <v>1502</v>
      </c>
      <c r="D384">
        <v>8</v>
      </c>
      <c r="E384">
        <v>8</v>
      </c>
      <c r="F384">
        <v>8</v>
      </c>
      <c r="G384">
        <v>20</v>
      </c>
      <c r="H384">
        <v>85</v>
      </c>
      <c r="I384">
        <v>17</v>
      </c>
      <c r="J384">
        <v>4</v>
      </c>
    </row>
    <row r="385" spans="1:10">
      <c r="A385" t="s">
        <v>760</v>
      </c>
      <c r="B385" t="s">
        <v>1503</v>
      </c>
      <c r="C385" t="s">
        <v>1504</v>
      </c>
      <c r="D385">
        <v>43</v>
      </c>
      <c r="E385">
        <v>74</v>
      </c>
      <c r="F385">
        <v>54</v>
      </c>
      <c r="G385">
        <v>24</v>
      </c>
      <c r="H385">
        <v>80</v>
      </c>
      <c r="I385">
        <v>28</v>
      </c>
      <c r="J385">
        <v>20</v>
      </c>
    </row>
    <row r="386" spans="1:10">
      <c r="A386" t="s">
        <v>760</v>
      </c>
      <c r="B386" t="s">
        <v>1505</v>
      </c>
      <c r="C386" t="s">
        <v>1506</v>
      </c>
      <c r="D386">
        <v>20</v>
      </c>
      <c r="E386">
        <v>54</v>
      </c>
      <c r="F386">
        <v>38</v>
      </c>
      <c r="G386">
        <v>24</v>
      </c>
      <c r="H386">
        <v>39</v>
      </c>
      <c r="I386">
        <v>20</v>
      </c>
      <c r="J386">
        <v>15</v>
      </c>
    </row>
    <row r="387" spans="1:10">
      <c r="A387" t="s">
        <v>760</v>
      </c>
      <c r="B387" t="s">
        <v>1507</v>
      </c>
      <c r="C387" t="s">
        <v>1508</v>
      </c>
      <c r="D387">
        <v>58</v>
      </c>
      <c r="E387">
        <v>76</v>
      </c>
      <c r="F387">
        <v>57</v>
      </c>
      <c r="G387">
        <v>26</v>
      </c>
      <c r="H387">
        <v>85</v>
      </c>
      <c r="I387">
        <v>43</v>
      </c>
      <c r="J387">
        <v>32</v>
      </c>
    </row>
    <row r="388" spans="1:10">
      <c r="A388" t="s">
        <v>760</v>
      </c>
      <c r="B388" t="s">
        <v>1509</v>
      </c>
      <c r="C388" t="s">
        <v>1510</v>
      </c>
      <c r="D388">
        <v>80</v>
      </c>
      <c r="E388">
        <v>96</v>
      </c>
      <c r="F388">
        <v>80</v>
      </c>
      <c r="G388">
        <v>24</v>
      </c>
      <c r="H388">
        <v>82</v>
      </c>
      <c r="I388">
        <v>18</v>
      </c>
      <c r="J388">
        <v>13</v>
      </c>
    </row>
    <row r="389" spans="1:10">
      <c r="A389" t="s">
        <v>760</v>
      </c>
      <c r="B389" t="s">
        <v>1511</v>
      </c>
      <c r="C389" t="s">
        <v>1512</v>
      </c>
      <c r="D389">
        <v>35</v>
      </c>
      <c r="E389">
        <v>50</v>
      </c>
      <c r="F389">
        <v>46</v>
      </c>
      <c r="G389">
        <v>19</v>
      </c>
      <c r="H389">
        <v>70</v>
      </c>
      <c r="I389">
        <v>29</v>
      </c>
      <c r="J389">
        <v>14</v>
      </c>
    </row>
    <row r="390" spans="1:10">
      <c r="A390" t="s">
        <v>760</v>
      </c>
      <c r="B390" t="s">
        <v>1513</v>
      </c>
      <c r="C390" t="s">
        <v>1514</v>
      </c>
      <c r="D390">
        <v>33</v>
      </c>
      <c r="E390">
        <v>100</v>
      </c>
      <c r="F390">
        <v>67</v>
      </c>
      <c r="G390">
        <v>45</v>
      </c>
      <c r="H390">
        <v>88</v>
      </c>
      <c r="I390">
        <v>77</v>
      </c>
      <c r="J390">
        <v>47</v>
      </c>
    </row>
    <row r="391" spans="1:10">
      <c r="A391" t="s">
        <v>760</v>
      </c>
      <c r="B391" t="s">
        <v>1515</v>
      </c>
      <c r="C391" t="s">
        <v>1516</v>
      </c>
      <c r="D391">
        <v>20</v>
      </c>
      <c r="E391">
        <v>60</v>
      </c>
      <c r="F391">
        <v>20</v>
      </c>
      <c r="G391">
        <v>6</v>
      </c>
      <c r="H391">
        <v>83</v>
      </c>
      <c r="I391">
        <v>4</v>
      </c>
      <c r="J391">
        <v>1</v>
      </c>
    </row>
    <row r="392" spans="1:10">
      <c r="A392" t="s">
        <v>760</v>
      </c>
      <c r="B392" t="s">
        <v>1517</v>
      </c>
      <c r="C392" t="s">
        <v>1518</v>
      </c>
      <c r="D392">
        <v>46</v>
      </c>
      <c r="E392">
        <v>62</v>
      </c>
      <c r="F392">
        <v>52</v>
      </c>
      <c r="G392">
        <v>25</v>
      </c>
      <c r="H392">
        <v>84</v>
      </c>
      <c r="I392">
        <v>21</v>
      </c>
      <c r="J392">
        <v>13</v>
      </c>
    </row>
    <row r="393" spans="1:10">
      <c r="A393" t="s">
        <v>760</v>
      </c>
      <c r="B393" t="s">
        <v>1519</v>
      </c>
      <c r="C393" t="s">
        <v>1520</v>
      </c>
      <c r="D393">
        <v>68</v>
      </c>
      <c r="E393">
        <v>77</v>
      </c>
      <c r="F393">
        <v>57</v>
      </c>
      <c r="G393">
        <v>39</v>
      </c>
      <c r="H393">
        <v>89</v>
      </c>
      <c r="I393">
        <v>51</v>
      </c>
      <c r="J393">
        <v>38</v>
      </c>
    </row>
    <row r="394" spans="1:10">
      <c r="A394" t="s">
        <v>760</v>
      </c>
      <c r="B394" t="s">
        <v>1521</v>
      </c>
      <c r="C394" t="s">
        <v>1522</v>
      </c>
      <c r="D394">
        <v>75</v>
      </c>
      <c r="E394">
        <v>0</v>
      </c>
      <c r="F394">
        <v>0</v>
      </c>
      <c r="G394">
        <v>16</v>
      </c>
      <c r="H394">
        <v>70</v>
      </c>
      <c r="I394">
        <v>5</v>
      </c>
      <c r="J394">
        <v>0</v>
      </c>
    </row>
    <row r="395" spans="1:10">
      <c r="A395" t="s">
        <v>760</v>
      </c>
      <c r="B395" t="s">
        <v>1523</v>
      </c>
      <c r="C395" t="s">
        <v>1524</v>
      </c>
      <c r="D395">
        <v>49</v>
      </c>
      <c r="E395">
        <v>84</v>
      </c>
      <c r="F395">
        <v>70</v>
      </c>
      <c r="G395">
        <v>23</v>
      </c>
      <c r="H395">
        <v>95</v>
      </c>
      <c r="I395">
        <v>24</v>
      </c>
      <c r="J395">
        <v>14</v>
      </c>
    </row>
    <row r="396" spans="1:10">
      <c r="A396" t="s">
        <v>760</v>
      </c>
      <c r="B396" t="s">
        <v>1525</v>
      </c>
      <c r="C396" t="s">
        <v>1526</v>
      </c>
      <c r="D396">
        <v>75</v>
      </c>
      <c r="E396">
        <v>75</v>
      </c>
      <c r="F396">
        <v>75</v>
      </c>
      <c r="G396">
        <v>44</v>
      </c>
      <c r="H396">
        <v>100</v>
      </c>
      <c r="I396">
        <v>25</v>
      </c>
      <c r="J396">
        <v>46</v>
      </c>
    </row>
    <row r="397" spans="1:10">
      <c r="A397" t="s">
        <v>760</v>
      </c>
      <c r="B397" t="s">
        <v>1527</v>
      </c>
      <c r="C397" t="s">
        <v>1528</v>
      </c>
      <c r="D397">
        <v>31</v>
      </c>
      <c r="E397">
        <v>80</v>
      </c>
      <c r="F397">
        <v>57</v>
      </c>
      <c r="G397">
        <v>14</v>
      </c>
      <c r="H397">
        <v>87</v>
      </c>
      <c r="I397">
        <v>3</v>
      </c>
      <c r="J397">
        <v>2</v>
      </c>
    </row>
    <row r="398" spans="1:10">
      <c r="A398" t="s">
        <v>760</v>
      </c>
      <c r="B398" t="s">
        <v>1529</v>
      </c>
      <c r="C398" t="s">
        <v>1530</v>
      </c>
      <c r="D398">
        <v>60</v>
      </c>
      <c r="E398">
        <v>82</v>
      </c>
      <c r="F398">
        <v>27</v>
      </c>
      <c r="G398">
        <v>16</v>
      </c>
      <c r="H398">
        <v>47</v>
      </c>
      <c r="I398">
        <v>16</v>
      </c>
      <c r="J398">
        <v>15</v>
      </c>
    </row>
    <row r="399" spans="1:10">
      <c r="A399" t="s">
        <v>760</v>
      </c>
      <c r="B399" t="s">
        <v>1531</v>
      </c>
      <c r="C399" t="s">
        <v>1532</v>
      </c>
      <c r="D399">
        <v>66</v>
      </c>
      <c r="E399">
        <v>87</v>
      </c>
      <c r="F399">
        <v>70</v>
      </c>
      <c r="G399">
        <v>22</v>
      </c>
      <c r="H399">
        <v>79</v>
      </c>
      <c r="I399">
        <v>28</v>
      </c>
      <c r="J399">
        <v>14</v>
      </c>
    </row>
    <row r="400" spans="1:10">
      <c r="A400" t="s">
        <v>760</v>
      </c>
      <c r="B400" t="s">
        <v>1533</v>
      </c>
      <c r="C400" t="s">
        <v>1534</v>
      </c>
      <c r="D400">
        <v>38</v>
      </c>
      <c r="E400">
        <v>55</v>
      </c>
      <c r="F400">
        <v>40</v>
      </c>
      <c r="G400">
        <v>26</v>
      </c>
      <c r="H400">
        <v>81</v>
      </c>
      <c r="I400">
        <v>50</v>
      </c>
      <c r="J400">
        <v>56</v>
      </c>
    </row>
    <row r="401" spans="1:10">
      <c r="A401" t="s">
        <v>760</v>
      </c>
      <c r="B401" t="s">
        <v>1535</v>
      </c>
      <c r="C401" t="s">
        <v>1536</v>
      </c>
      <c r="D401">
        <v>42</v>
      </c>
      <c r="E401">
        <v>25</v>
      </c>
      <c r="F401">
        <v>17</v>
      </c>
      <c r="G401">
        <v>26</v>
      </c>
      <c r="H401">
        <v>86</v>
      </c>
      <c r="I401">
        <v>16</v>
      </c>
      <c r="J401">
        <v>5</v>
      </c>
    </row>
    <row r="402" spans="1:10">
      <c r="A402" t="s">
        <v>760</v>
      </c>
      <c r="B402" t="s">
        <v>1537</v>
      </c>
      <c r="C402" t="s">
        <v>1538</v>
      </c>
      <c r="D402">
        <v>13</v>
      </c>
      <c r="E402">
        <v>38</v>
      </c>
      <c r="F402">
        <v>13</v>
      </c>
      <c r="G402">
        <v>30</v>
      </c>
      <c r="H402">
        <v>92</v>
      </c>
      <c r="I402">
        <v>17</v>
      </c>
      <c r="J402">
        <v>9</v>
      </c>
    </row>
    <row r="403" spans="1:10">
      <c r="A403" t="s">
        <v>760</v>
      </c>
      <c r="B403" t="s">
        <v>1539</v>
      </c>
      <c r="C403" t="s">
        <v>1540</v>
      </c>
      <c r="D403">
        <v>50</v>
      </c>
      <c r="E403">
        <v>17</v>
      </c>
      <c r="F403">
        <v>83</v>
      </c>
      <c r="G403">
        <v>18</v>
      </c>
      <c r="H403">
        <v>93</v>
      </c>
      <c r="I403">
        <v>21</v>
      </c>
      <c r="J403">
        <v>7</v>
      </c>
    </row>
    <row r="404" spans="1:10">
      <c r="A404" t="s">
        <v>760</v>
      </c>
      <c r="B404" t="s">
        <v>1541</v>
      </c>
      <c r="C404" t="s">
        <v>1542</v>
      </c>
      <c r="D404">
        <v>60</v>
      </c>
      <c r="E404">
        <v>60</v>
      </c>
      <c r="F404">
        <v>80</v>
      </c>
      <c r="G404">
        <v>33</v>
      </c>
      <c r="H404">
        <v>88</v>
      </c>
      <c r="I404">
        <v>36</v>
      </c>
      <c r="J404">
        <v>31</v>
      </c>
    </row>
    <row r="405" spans="1:10">
      <c r="A405" t="s">
        <v>760</v>
      </c>
      <c r="B405" t="s">
        <v>1543</v>
      </c>
      <c r="C405" t="s">
        <v>1544</v>
      </c>
      <c r="D405">
        <v>100</v>
      </c>
      <c r="E405">
        <v>100</v>
      </c>
      <c r="F405">
        <v>91</v>
      </c>
      <c r="G405">
        <v>43</v>
      </c>
      <c r="H405">
        <v>88</v>
      </c>
      <c r="I405">
        <v>69</v>
      </c>
      <c r="J405">
        <v>69</v>
      </c>
    </row>
    <row r="406" spans="1:10">
      <c r="A406" t="s">
        <v>760</v>
      </c>
      <c r="B406" t="s">
        <v>1545</v>
      </c>
      <c r="C406" t="s">
        <v>1546</v>
      </c>
      <c r="D406">
        <v>38</v>
      </c>
      <c r="E406">
        <v>63</v>
      </c>
      <c r="F406">
        <v>63</v>
      </c>
      <c r="G406">
        <v>34</v>
      </c>
      <c r="H406">
        <v>73</v>
      </c>
      <c r="I406">
        <v>44</v>
      </c>
      <c r="J406">
        <v>17</v>
      </c>
    </row>
    <row r="407" spans="1:10">
      <c r="A407" t="s">
        <v>760</v>
      </c>
      <c r="B407" t="s">
        <v>1547</v>
      </c>
      <c r="C407" t="s">
        <v>1548</v>
      </c>
      <c r="D407">
        <v>100</v>
      </c>
      <c r="E407">
        <v>100</v>
      </c>
      <c r="F407">
        <v>83</v>
      </c>
      <c r="G407">
        <v>41</v>
      </c>
      <c r="H407">
        <v>83</v>
      </c>
      <c r="I407">
        <v>55</v>
      </c>
      <c r="J407">
        <v>35</v>
      </c>
    </row>
    <row r="408" spans="1:10">
      <c r="A408" t="s">
        <v>760</v>
      </c>
      <c r="B408" t="s">
        <v>1549</v>
      </c>
      <c r="C408" t="s">
        <v>1550</v>
      </c>
      <c r="D408">
        <v>16</v>
      </c>
      <c r="E408">
        <v>83</v>
      </c>
      <c r="F408">
        <v>1</v>
      </c>
      <c r="G408">
        <v>15</v>
      </c>
      <c r="H408">
        <v>75</v>
      </c>
      <c r="I408">
        <v>21</v>
      </c>
      <c r="J408">
        <v>9</v>
      </c>
    </row>
    <row r="409" spans="1:10">
      <c r="A409" t="s">
        <v>760</v>
      </c>
      <c r="B409" t="s">
        <v>1551</v>
      </c>
      <c r="C409" t="s">
        <v>1552</v>
      </c>
      <c r="D409">
        <v>22</v>
      </c>
      <c r="E409">
        <v>22</v>
      </c>
      <c r="F409">
        <v>22</v>
      </c>
      <c r="G409">
        <v>27</v>
      </c>
      <c r="H409">
        <v>73</v>
      </c>
      <c r="I409">
        <v>18</v>
      </c>
      <c r="J409">
        <v>9</v>
      </c>
    </row>
    <row r="410" spans="1:10">
      <c r="A410" t="s">
        <v>760</v>
      </c>
      <c r="B410" t="s">
        <v>1553</v>
      </c>
      <c r="C410" t="s">
        <v>1554</v>
      </c>
      <c r="D410">
        <v>80</v>
      </c>
      <c r="E410">
        <v>100</v>
      </c>
      <c r="F410">
        <v>60</v>
      </c>
      <c r="G410">
        <v>26</v>
      </c>
      <c r="H410">
        <v>100</v>
      </c>
      <c r="I410">
        <v>47</v>
      </c>
      <c r="J410">
        <v>19</v>
      </c>
    </row>
    <row r="411" spans="1:10">
      <c r="A411" t="s">
        <v>760</v>
      </c>
      <c r="B411" t="s">
        <v>1555</v>
      </c>
      <c r="C411" t="s">
        <v>1556</v>
      </c>
      <c r="D411">
        <v>72</v>
      </c>
      <c r="E411">
        <v>72</v>
      </c>
      <c r="F411">
        <v>67</v>
      </c>
      <c r="G411">
        <v>19</v>
      </c>
      <c r="H411">
        <v>89</v>
      </c>
      <c r="I411">
        <v>31</v>
      </c>
      <c r="J411">
        <v>32</v>
      </c>
    </row>
    <row r="412" spans="1:10">
      <c r="A412" t="s">
        <v>760</v>
      </c>
      <c r="B412" t="s">
        <v>1557</v>
      </c>
      <c r="C412" t="s">
        <v>1558</v>
      </c>
      <c r="D412">
        <v>48</v>
      </c>
      <c r="E412">
        <v>73</v>
      </c>
      <c r="F412">
        <v>40</v>
      </c>
      <c r="G412">
        <v>32</v>
      </c>
      <c r="H412">
        <v>73</v>
      </c>
      <c r="I412">
        <v>32</v>
      </c>
      <c r="J412">
        <v>14</v>
      </c>
    </row>
    <row r="413" spans="1:10">
      <c r="A413" t="s">
        <v>760</v>
      </c>
      <c r="B413" t="s">
        <v>1559</v>
      </c>
      <c r="C413" t="s">
        <v>1560</v>
      </c>
      <c r="D413">
        <v>62</v>
      </c>
      <c r="E413">
        <v>83</v>
      </c>
      <c r="F413">
        <v>73</v>
      </c>
      <c r="G413">
        <v>36</v>
      </c>
      <c r="H413">
        <v>71</v>
      </c>
      <c r="I413">
        <v>33</v>
      </c>
      <c r="J413">
        <v>17</v>
      </c>
    </row>
    <row r="414" spans="1:10">
      <c r="A414" t="s">
        <v>760</v>
      </c>
      <c r="B414" t="s">
        <v>1561</v>
      </c>
      <c r="C414" t="s">
        <v>1562</v>
      </c>
      <c r="D414">
        <v>50</v>
      </c>
      <c r="E414">
        <v>65</v>
      </c>
      <c r="F414">
        <v>29</v>
      </c>
      <c r="G414">
        <v>26</v>
      </c>
      <c r="H414">
        <v>84</v>
      </c>
      <c r="I414">
        <v>32</v>
      </c>
      <c r="J414">
        <v>18</v>
      </c>
    </row>
    <row r="415" spans="1:10">
      <c r="A415" t="s">
        <v>760</v>
      </c>
      <c r="B415" t="s">
        <v>1563</v>
      </c>
      <c r="C415" t="s">
        <v>1564</v>
      </c>
      <c r="D415">
        <v>36</v>
      </c>
      <c r="E415">
        <v>46</v>
      </c>
      <c r="F415">
        <v>38</v>
      </c>
      <c r="G415">
        <v>17</v>
      </c>
      <c r="H415">
        <v>94</v>
      </c>
      <c r="I415">
        <v>24</v>
      </c>
      <c r="J415">
        <v>31</v>
      </c>
    </row>
    <row r="416" spans="1:10">
      <c r="A416" t="s">
        <v>760</v>
      </c>
      <c r="B416" t="s">
        <v>1565</v>
      </c>
      <c r="C416" t="s">
        <v>1566</v>
      </c>
      <c r="D416">
        <v>73</v>
      </c>
      <c r="E416">
        <v>47</v>
      </c>
      <c r="F416">
        <v>60</v>
      </c>
      <c r="G416">
        <v>40</v>
      </c>
      <c r="H416">
        <v>100</v>
      </c>
      <c r="I416">
        <v>9</v>
      </c>
      <c r="J416">
        <v>4</v>
      </c>
    </row>
    <row r="417" spans="1:10">
      <c r="A417" t="s">
        <v>760</v>
      </c>
      <c r="B417" t="s">
        <v>1567</v>
      </c>
      <c r="C417" t="s">
        <v>1568</v>
      </c>
      <c r="D417">
        <v>30</v>
      </c>
      <c r="E417">
        <v>30</v>
      </c>
      <c r="F417">
        <v>70</v>
      </c>
      <c r="G417">
        <v>34</v>
      </c>
      <c r="H417">
        <v>94</v>
      </c>
      <c r="I417">
        <v>54</v>
      </c>
      <c r="J417">
        <v>22</v>
      </c>
    </row>
    <row r="418" spans="1:10">
      <c r="A418" t="s">
        <v>760</v>
      </c>
      <c r="B418" t="s">
        <v>1569</v>
      </c>
      <c r="C418" t="s">
        <v>1570</v>
      </c>
      <c r="D418">
        <v>70</v>
      </c>
      <c r="E418">
        <v>81</v>
      </c>
      <c r="F418">
        <v>44</v>
      </c>
      <c r="G418">
        <v>27</v>
      </c>
      <c r="H418">
        <v>93</v>
      </c>
      <c r="I418">
        <v>35</v>
      </c>
      <c r="J418">
        <v>9</v>
      </c>
    </row>
    <row r="419" spans="1:10">
      <c r="A419" t="s">
        <v>760</v>
      </c>
      <c r="B419" t="s">
        <v>1571</v>
      </c>
      <c r="C419" t="s">
        <v>1572</v>
      </c>
      <c r="D419">
        <v>75</v>
      </c>
      <c r="E419">
        <v>90</v>
      </c>
      <c r="F419">
        <v>60</v>
      </c>
      <c r="G419">
        <v>20</v>
      </c>
      <c r="H419">
        <v>92</v>
      </c>
      <c r="I419">
        <v>9</v>
      </c>
      <c r="J419">
        <v>8</v>
      </c>
    </row>
    <row r="420" spans="1:10">
      <c r="A420" t="s">
        <v>760</v>
      </c>
      <c r="B420" t="s">
        <v>1573</v>
      </c>
      <c r="C420" t="s">
        <v>1574</v>
      </c>
      <c r="D420">
        <v>56</v>
      </c>
      <c r="E420">
        <v>78</v>
      </c>
      <c r="F420">
        <v>78</v>
      </c>
      <c r="G420">
        <v>40</v>
      </c>
      <c r="H420">
        <v>87</v>
      </c>
      <c r="I420">
        <v>45</v>
      </c>
      <c r="J420">
        <v>35</v>
      </c>
    </row>
    <row r="421" spans="1:10">
      <c r="A421" t="s">
        <v>760</v>
      </c>
      <c r="B421" t="s">
        <v>1575</v>
      </c>
      <c r="C421" t="s">
        <v>1576</v>
      </c>
      <c r="D421">
        <v>38</v>
      </c>
      <c r="E421">
        <v>38</v>
      </c>
      <c r="F421">
        <v>13</v>
      </c>
      <c r="G421">
        <v>42</v>
      </c>
      <c r="H421">
        <v>100</v>
      </c>
      <c r="I421">
        <v>6</v>
      </c>
      <c r="J421">
        <v>7</v>
      </c>
    </row>
    <row r="422" spans="1:10">
      <c r="A422" t="s">
        <v>760</v>
      </c>
      <c r="B422" t="s">
        <v>1577</v>
      </c>
      <c r="C422" t="s">
        <v>1578</v>
      </c>
      <c r="D422">
        <v>56</v>
      </c>
      <c r="E422">
        <v>89</v>
      </c>
      <c r="F422">
        <v>89</v>
      </c>
      <c r="G422">
        <v>25</v>
      </c>
      <c r="H422">
        <v>80</v>
      </c>
      <c r="I422">
        <v>11</v>
      </c>
      <c r="J422">
        <v>13</v>
      </c>
    </row>
    <row r="423" spans="1:10">
      <c r="A423" t="s">
        <v>760</v>
      </c>
      <c r="B423" t="s">
        <v>1579</v>
      </c>
      <c r="C423" t="s">
        <v>1580</v>
      </c>
      <c r="D423">
        <v>60</v>
      </c>
      <c r="E423">
        <v>100</v>
      </c>
      <c r="F423">
        <v>80</v>
      </c>
      <c r="G423">
        <v>40</v>
      </c>
      <c r="H423">
        <v>91</v>
      </c>
      <c r="I423">
        <v>19</v>
      </c>
      <c r="J423">
        <v>19</v>
      </c>
    </row>
    <row r="424" spans="1:10">
      <c r="A424" t="s">
        <v>760</v>
      </c>
      <c r="B424" t="s">
        <v>1581</v>
      </c>
      <c r="C424" t="s">
        <v>1582</v>
      </c>
      <c r="D424">
        <v>65</v>
      </c>
      <c r="E424">
        <v>54</v>
      </c>
      <c r="F424">
        <v>52</v>
      </c>
      <c r="G424">
        <v>27</v>
      </c>
      <c r="H424">
        <v>92</v>
      </c>
      <c r="I424">
        <v>30</v>
      </c>
      <c r="J424">
        <v>11</v>
      </c>
    </row>
    <row r="425" spans="1:10">
      <c r="A425" t="s">
        <v>760</v>
      </c>
      <c r="B425" t="s">
        <v>1583</v>
      </c>
      <c r="C425" t="s">
        <v>1584</v>
      </c>
      <c r="D425">
        <v>67</v>
      </c>
      <c r="E425">
        <v>89</v>
      </c>
      <c r="F425">
        <v>39</v>
      </c>
      <c r="G425">
        <v>28</v>
      </c>
      <c r="H425">
        <v>89</v>
      </c>
      <c r="I425">
        <v>45</v>
      </c>
      <c r="J425">
        <v>26</v>
      </c>
    </row>
    <row r="426" spans="1:10">
      <c r="A426" t="s">
        <v>760</v>
      </c>
      <c r="B426" t="s">
        <v>1585</v>
      </c>
      <c r="C426" t="s">
        <v>1586</v>
      </c>
      <c r="D426">
        <v>52</v>
      </c>
      <c r="E426">
        <v>71</v>
      </c>
      <c r="F426">
        <v>74</v>
      </c>
      <c r="G426">
        <v>37</v>
      </c>
      <c r="H426">
        <v>73</v>
      </c>
      <c r="I426">
        <v>40</v>
      </c>
      <c r="J426">
        <v>33</v>
      </c>
    </row>
    <row r="427" spans="1:10">
      <c r="A427" t="s">
        <v>760</v>
      </c>
      <c r="B427" t="s">
        <v>1587</v>
      </c>
      <c r="C427" t="s">
        <v>1588</v>
      </c>
      <c r="D427">
        <v>57</v>
      </c>
      <c r="E427">
        <v>57</v>
      </c>
      <c r="F427">
        <v>71</v>
      </c>
      <c r="G427">
        <v>24</v>
      </c>
      <c r="H427">
        <v>93</v>
      </c>
      <c r="I427">
        <v>65</v>
      </c>
      <c r="J427">
        <v>37</v>
      </c>
    </row>
    <row r="428" spans="1:10">
      <c r="A428" t="s">
        <v>760</v>
      </c>
      <c r="B428" t="s">
        <v>1589</v>
      </c>
      <c r="C428" t="s">
        <v>1590</v>
      </c>
      <c r="D428">
        <v>80</v>
      </c>
      <c r="E428">
        <v>100</v>
      </c>
      <c r="F428">
        <v>100</v>
      </c>
      <c r="G428">
        <v>33</v>
      </c>
      <c r="H428">
        <v>90</v>
      </c>
      <c r="I428">
        <v>76</v>
      </c>
      <c r="J428">
        <v>57</v>
      </c>
    </row>
    <row r="429" spans="1:10">
      <c r="A429" t="s">
        <v>760</v>
      </c>
      <c r="B429" t="s">
        <v>1591</v>
      </c>
      <c r="C429" t="s">
        <v>1592</v>
      </c>
      <c r="D429">
        <v>25</v>
      </c>
      <c r="E429">
        <v>25</v>
      </c>
      <c r="F429">
        <v>0</v>
      </c>
      <c r="G429">
        <v>23</v>
      </c>
      <c r="H429">
        <v>71</v>
      </c>
      <c r="I429">
        <v>18</v>
      </c>
      <c r="J429">
        <v>4</v>
      </c>
    </row>
    <row r="430" spans="1:10">
      <c r="A430" t="s">
        <v>760</v>
      </c>
      <c r="B430" t="s">
        <v>1593</v>
      </c>
      <c r="C430" t="s">
        <v>1594</v>
      </c>
      <c r="D430">
        <v>43</v>
      </c>
      <c r="E430">
        <v>86</v>
      </c>
      <c r="F430">
        <v>100</v>
      </c>
      <c r="G430">
        <v>34</v>
      </c>
      <c r="H430">
        <v>67</v>
      </c>
      <c r="I430">
        <v>76</v>
      </c>
      <c r="J430">
        <v>74</v>
      </c>
    </row>
    <row r="431" spans="1:10">
      <c r="A431" t="s">
        <v>760</v>
      </c>
      <c r="B431" t="s">
        <v>1595</v>
      </c>
      <c r="C431" t="s">
        <v>1596</v>
      </c>
      <c r="D431">
        <v>66</v>
      </c>
      <c r="E431">
        <v>89</v>
      </c>
      <c r="F431">
        <v>80</v>
      </c>
      <c r="G431">
        <v>39</v>
      </c>
      <c r="H431">
        <v>73</v>
      </c>
      <c r="I431">
        <v>29</v>
      </c>
      <c r="J431">
        <v>13</v>
      </c>
    </row>
    <row r="432" spans="1:10">
      <c r="A432" t="s">
        <v>760</v>
      </c>
      <c r="B432" t="s">
        <v>1597</v>
      </c>
      <c r="C432" t="s">
        <v>1598</v>
      </c>
      <c r="D432">
        <v>63</v>
      </c>
      <c r="E432">
        <v>74</v>
      </c>
      <c r="F432">
        <v>71</v>
      </c>
      <c r="G432">
        <v>30</v>
      </c>
      <c r="H432">
        <v>77</v>
      </c>
      <c r="I432">
        <v>18</v>
      </c>
      <c r="J432">
        <v>17</v>
      </c>
    </row>
    <row r="433" spans="1:10">
      <c r="A433" t="s">
        <v>760</v>
      </c>
      <c r="B433" t="s">
        <v>1599</v>
      </c>
      <c r="C433" t="s">
        <v>1600</v>
      </c>
      <c r="D433">
        <v>33</v>
      </c>
      <c r="E433">
        <v>59</v>
      </c>
      <c r="F433">
        <v>46</v>
      </c>
      <c r="G433">
        <v>22</v>
      </c>
      <c r="H433">
        <v>77</v>
      </c>
      <c r="I433">
        <v>20</v>
      </c>
      <c r="J433">
        <v>18</v>
      </c>
    </row>
    <row r="434" spans="1:10">
      <c r="A434" t="s">
        <v>760</v>
      </c>
      <c r="B434" t="s">
        <v>1601</v>
      </c>
      <c r="C434" t="s">
        <v>1602</v>
      </c>
      <c r="D434">
        <v>64</v>
      </c>
      <c r="E434">
        <v>67</v>
      </c>
      <c r="F434">
        <v>62</v>
      </c>
      <c r="G434">
        <v>23</v>
      </c>
      <c r="H434">
        <v>88</v>
      </c>
      <c r="I434">
        <v>15</v>
      </c>
      <c r="J434">
        <v>6</v>
      </c>
    </row>
    <row r="435" spans="1:10">
      <c r="A435" t="s">
        <v>760</v>
      </c>
      <c r="B435" t="s">
        <v>1603</v>
      </c>
      <c r="C435" t="s">
        <v>1604</v>
      </c>
      <c r="D435">
        <v>41</v>
      </c>
      <c r="E435">
        <v>49</v>
      </c>
      <c r="F435">
        <v>33</v>
      </c>
      <c r="G435">
        <v>18</v>
      </c>
      <c r="H435">
        <v>78</v>
      </c>
      <c r="I435">
        <v>13</v>
      </c>
      <c r="J435">
        <v>4</v>
      </c>
    </row>
    <row r="436" spans="1:10">
      <c r="A436" t="s">
        <v>760</v>
      </c>
      <c r="B436" t="s">
        <v>1605</v>
      </c>
      <c r="C436" t="s">
        <v>1606</v>
      </c>
      <c r="D436">
        <v>82</v>
      </c>
      <c r="E436">
        <v>100</v>
      </c>
      <c r="F436">
        <v>91</v>
      </c>
      <c r="G436">
        <v>35</v>
      </c>
      <c r="H436">
        <v>100</v>
      </c>
      <c r="I436">
        <v>23</v>
      </c>
      <c r="J436">
        <v>18</v>
      </c>
    </row>
    <row r="437" spans="1:10">
      <c r="A437" t="s">
        <v>760</v>
      </c>
      <c r="B437" t="s">
        <v>1607</v>
      </c>
      <c r="C437" t="s">
        <v>1608</v>
      </c>
      <c r="D437">
        <v>88</v>
      </c>
      <c r="E437">
        <v>54</v>
      </c>
      <c r="F437">
        <v>58</v>
      </c>
      <c r="G437">
        <v>35</v>
      </c>
      <c r="H437">
        <v>96</v>
      </c>
      <c r="I437">
        <v>11</v>
      </c>
      <c r="J437">
        <v>6</v>
      </c>
    </row>
    <row r="438" spans="1:10">
      <c r="A438" t="s">
        <v>760</v>
      </c>
      <c r="B438" t="s">
        <v>1609</v>
      </c>
      <c r="C438" t="s">
        <v>1610</v>
      </c>
      <c r="D438">
        <v>94</v>
      </c>
      <c r="E438">
        <v>83</v>
      </c>
      <c r="F438">
        <v>94</v>
      </c>
      <c r="G438">
        <v>30</v>
      </c>
      <c r="H438">
        <v>74</v>
      </c>
      <c r="I438">
        <v>57</v>
      </c>
      <c r="J438">
        <v>62</v>
      </c>
    </row>
    <row r="439" spans="1:10">
      <c r="A439" t="s">
        <v>760</v>
      </c>
      <c r="B439" t="s">
        <v>1611</v>
      </c>
      <c r="C439" t="s">
        <v>1612</v>
      </c>
      <c r="D439">
        <v>50</v>
      </c>
      <c r="E439">
        <v>63</v>
      </c>
      <c r="F439">
        <v>63</v>
      </c>
      <c r="G439">
        <v>33</v>
      </c>
      <c r="H439">
        <v>75</v>
      </c>
      <c r="I439">
        <v>43</v>
      </c>
      <c r="J439">
        <v>36</v>
      </c>
    </row>
    <row r="440" spans="1:10">
      <c r="A440" t="s">
        <v>760</v>
      </c>
      <c r="B440" t="s">
        <v>1613</v>
      </c>
      <c r="C440" t="s">
        <v>1614</v>
      </c>
      <c r="D440">
        <v>75</v>
      </c>
      <c r="E440">
        <v>33</v>
      </c>
      <c r="F440">
        <v>83</v>
      </c>
      <c r="G440">
        <v>22</v>
      </c>
      <c r="H440">
        <v>77</v>
      </c>
      <c r="I440">
        <v>64</v>
      </c>
      <c r="J440">
        <v>33</v>
      </c>
    </row>
    <row r="441" spans="1:10">
      <c r="A441" t="s">
        <v>760</v>
      </c>
      <c r="B441" t="s">
        <v>1615</v>
      </c>
      <c r="C441" t="s">
        <v>1616</v>
      </c>
      <c r="D441">
        <v>67</v>
      </c>
      <c r="E441">
        <v>90</v>
      </c>
      <c r="F441">
        <v>33</v>
      </c>
      <c r="G441">
        <v>43</v>
      </c>
      <c r="H441">
        <v>72</v>
      </c>
      <c r="I441">
        <v>7</v>
      </c>
      <c r="J441">
        <v>5</v>
      </c>
    </row>
    <row r="442" spans="1:10">
      <c r="A442" t="s">
        <v>760</v>
      </c>
      <c r="B442" t="s">
        <v>1617</v>
      </c>
      <c r="C442" t="s">
        <v>1618</v>
      </c>
      <c r="D442">
        <v>100</v>
      </c>
      <c r="E442">
        <v>100</v>
      </c>
      <c r="F442">
        <v>100</v>
      </c>
      <c r="G442">
        <v>56</v>
      </c>
      <c r="H442">
        <v>100</v>
      </c>
      <c r="I442">
        <v>37</v>
      </c>
      <c r="J442">
        <v>39</v>
      </c>
    </row>
    <row r="443" spans="1:10">
      <c r="A443" t="s">
        <v>760</v>
      </c>
      <c r="B443" t="s">
        <v>1619</v>
      </c>
      <c r="C443" t="s">
        <v>1620</v>
      </c>
      <c r="D443">
        <v>65</v>
      </c>
      <c r="E443">
        <v>95</v>
      </c>
      <c r="F443">
        <v>70</v>
      </c>
      <c r="G443">
        <v>39</v>
      </c>
      <c r="H443">
        <v>100</v>
      </c>
      <c r="I443">
        <v>17</v>
      </c>
      <c r="J443">
        <v>9</v>
      </c>
    </row>
    <row r="444" spans="1:10">
      <c r="A444" t="s">
        <v>760</v>
      </c>
      <c r="B444" t="s">
        <v>1621</v>
      </c>
      <c r="C444" t="s">
        <v>1622</v>
      </c>
      <c r="D444">
        <v>7</v>
      </c>
      <c r="E444">
        <v>53</v>
      </c>
      <c r="F444">
        <v>20</v>
      </c>
      <c r="G444">
        <v>26</v>
      </c>
      <c r="H444">
        <v>100</v>
      </c>
      <c r="I444">
        <v>7</v>
      </c>
      <c r="J444">
        <v>1</v>
      </c>
    </row>
    <row r="445" spans="1:10">
      <c r="A445" t="s">
        <v>760</v>
      </c>
      <c r="B445" t="s">
        <v>1623</v>
      </c>
      <c r="C445" t="s">
        <v>1624</v>
      </c>
      <c r="D445">
        <v>60</v>
      </c>
      <c r="E445">
        <v>60</v>
      </c>
      <c r="F445">
        <v>40</v>
      </c>
      <c r="G445">
        <v>35</v>
      </c>
      <c r="H445">
        <v>100</v>
      </c>
      <c r="I445">
        <v>33</v>
      </c>
      <c r="J445">
        <v>12</v>
      </c>
    </row>
    <row r="446" spans="1:10">
      <c r="A446" t="s">
        <v>760</v>
      </c>
      <c r="B446" t="s">
        <v>1625</v>
      </c>
      <c r="C446" t="s">
        <v>1626</v>
      </c>
      <c r="D446">
        <v>83</v>
      </c>
      <c r="E446">
        <v>33</v>
      </c>
      <c r="F446">
        <v>33</v>
      </c>
      <c r="G446">
        <v>32</v>
      </c>
      <c r="H446">
        <v>100</v>
      </c>
      <c r="I446">
        <v>11</v>
      </c>
      <c r="J446">
        <v>0</v>
      </c>
    </row>
    <row r="447" spans="1:10">
      <c r="A447" t="s">
        <v>760</v>
      </c>
      <c r="B447" t="s">
        <v>1627</v>
      </c>
      <c r="C447" t="s">
        <v>1628</v>
      </c>
      <c r="D447">
        <v>29</v>
      </c>
      <c r="E447">
        <v>57</v>
      </c>
      <c r="F447">
        <v>43</v>
      </c>
      <c r="G447">
        <v>15</v>
      </c>
      <c r="H447">
        <v>0</v>
      </c>
      <c r="I447">
        <v>10</v>
      </c>
      <c r="J447">
        <v>5</v>
      </c>
    </row>
    <row r="448" spans="1:10">
      <c r="A448" t="s">
        <v>760</v>
      </c>
      <c r="B448" t="s">
        <v>1629</v>
      </c>
      <c r="C448" t="s">
        <v>1630</v>
      </c>
      <c r="D448">
        <v>76</v>
      </c>
      <c r="E448">
        <v>29</v>
      </c>
      <c r="F448">
        <v>71</v>
      </c>
      <c r="G448">
        <v>27</v>
      </c>
      <c r="H448">
        <v>94</v>
      </c>
      <c r="I448">
        <v>20</v>
      </c>
      <c r="J448">
        <v>19</v>
      </c>
    </row>
    <row r="449" spans="1:10">
      <c r="A449" t="s">
        <v>760</v>
      </c>
      <c r="B449" t="s">
        <v>1631</v>
      </c>
      <c r="C449" t="s">
        <v>1632</v>
      </c>
      <c r="D449">
        <v>67</v>
      </c>
      <c r="E449">
        <v>72</v>
      </c>
      <c r="F449">
        <v>46</v>
      </c>
      <c r="G449">
        <v>21</v>
      </c>
      <c r="H449">
        <v>79</v>
      </c>
      <c r="I449">
        <v>17</v>
      </c>
      <c r="J449">
        <v>9</v>
      </c>
    </row>
    <row r="450" spans="1:10">
      <c r="A450" t="s">
        <v>760</v>
      </c>
      <c r="B450" t="s">
        <v>1633</v>
      </c>
      <c r="C450" t="s">
        <v>1634</v>
      </c>
      <c r="D450">
        <v>54</v>
      </c>
      <c r="E450">
        <v>34</v>
      </c>
      <c r="F450">
        <v>39</v>
      </c>
      <c r="G450">
        <v>12</v>
      </c>
      <c r="H450">
        <v>86</v>
      </c>
      <c r="I450">
        <v>25</v>
      </c>
      <c r="J450">
        <v>10</v>
      </c>
    </row>
    <row r="451" spans="1:10">
      <c r="A451" t="s">
        <v>760</v>
      </c>
      <c r="B451" t="s">
        <v>1635</v>
      </c>
      <c r="C451" t="s">
        <v>1636</v>
      </c>
      <c r="D451">
        <v>94</v>
      </c>
      <c r="E451">
        <v>100</v>
      </c>
      <c r="F451">
        <v>94</v>
      </c>
      <c r="G451">
        <v>46</v>
      </c>
      <c r="H451">
        <v>96</v>
      </c>
      <c r="I451">
        <v>58</v>
      </c>
      <c r="J451">
        <v>84</v>
      </c>
    </row>
    <row r="452" spans="1:10">
      <c r="A452" t="s">
        <v>760</v>
      </c>
      <c r="B452" t="s">
        <v>1637</v>
      </c>
      <c r="C452" t="s">
        <v>1638</v>
      </c>
      <c r="D452">
        <v>47</v>
      </c>
      <c r="E452">
        <v>86</v>
      </c>
      <c r="F452">
        <v>56</v>
      </c>
      <c r="G452">
        <v>27</v>
      </c>
      <c r="H452">
        <v>62</v>
      </c>
      <c r="I452">
        <v>22</v>
      </c>
      <c r="J452">
        <v>21</v>
      </c>
    </row>
    <row r="453" spans="1:10">
      <c r="A453" t="s">
        <v>760</v>
      </c>
      <c r="B453" t="s">
        <v>1639</v>
      </c>
      <c r="C453" t="s">
        <v>1640</v>
      </c>
      <c r="D453">
        <v>70</v>
      </c>
      <c r="E453">
        <v>81</v>
      </c>
      <c r="F453">
        <v>81</v>
      </c>
      <c r="G453">
        <v>27</v>
      </c>
      <c r="H453">
        <v>90</v>
      </c>
      <c r="I453">
        <v>34</v>
      </c>
      <c r="J453">
        <v>17</v>
      </c>
    </row>
    <row r="454" spans="1:10">
      <c r="A454" t="s">
        <v>760</v>
      </c>
      <c r="B454" t="s">
        <v>1641</v>
      </c>
      <c r="C454" t="s">
        <v>1642</v>
      </c>
      <c r="D454">
        <v>58</v>
      </c>
      <c r="E454">
        <v>77</v>
      </c>
      <c r="F454">
        <v>31</v>
      </c>
      <c r="G454">
        <v>36</v>
      </c>
      <c r="H454">
        <v>84</v>
      </c>
      <c r="I454">
        <v>39</v>
      </c>
      <c r="J454">
        <v>18</v>
      </c>
    </row>
    <row r="455" spans="1:10">
      <c r="A455" t="s">
        <v>760</v>
      </c>
      <c r="B455" t="s">
        <v>1643</v>
      </c>
      <c r="C455" t="s">
        <v>1644</v>
      </c>
      <c r="D455">
        <v>70</v>
      </c>
      <c r="E455">
        <v>96</v>
      </c>
      <c r="F455">
        <v>77</v>
      </c>
      <c r="G455">
        <v>22</v>
      </c>
      <c r="H455">
        <v>79</v>
      </c>
      <c r="I455">
        <v>35</v>
      </c>
      <c r="J455">
        <v>33</v>
      </c>
    </row>
    <row r="456" spans="1:10">
      <c r="A456" t="s">
        <v>760</v>
      </c>
      <c r="B456" t="s">
        <v>1645</v>
      </c>
      <c r="C456" t="s">
        <v>1646</v>
      </c>
      <c r="D456">
        <v>49</v>
      </c>
      <c r="E456">
        <v>74</v>
      </c>
      <c r="F456">
        <v>19</v>
      </c>
      <c r="G456">
        <v>17</v>
      </c>
      <c r="H456">
        <v>73</v>
      </c>
      <c r="I456">
        <v>16</v>
      </c>
      <c r="J456">
        <v>12</v>
      </c>
    </row>
    <row r="457" spans="1:10">
      <c r="A457" t="s">
        <v>760</v>
      </c>
      <c r="B457" t="s">
        <v>1647</v>
      </c>
      <c r="C457" t="s">
        <v>1648</v>
      </c>
      <c r="D457">
        <v>81</v>
      </c>
      <c r="E457">
        <v>19</v>
      </c>
      <c r="F457">
        <v>63</v>
      </c>
      <c r="G457">
        <v>32</v>
      </c>
      <c r="H457">
        <v>92</v>
      </c>
      <c r="I457">
        <v>18</v>
      </c>
      <c r="J457">
        <v>8</v>
      </c>
    </row>
    <row r="458" spans="1:10">
      <c r="A458" t="s">
        <v>760</v>
      </c>
      <c r="B458" t="s">
        <v>1649</v>
      </c>
      <c r="C458" t="s">
        <v>1650</v>
      </c>
      <c r="D458">
        <v>57</v>
      </c>
      <c r="E458">
        <v>4</v>
      </c>
      <c r="F458">
        <v>96</v>
      </c>
      <c r="G458">
        <v>25</v>
      </c>
      <c r="H458">
        <v>80</v>
      </c>
      <c r="I458">
        <v>36</v>
      </c>
      <c r="J458">
        <v>26</v>
      </c>
    </row>
    <row r="459" spans="1:10">
      <c r="A459" t="s">
        <v>760</v>
      </c>
      <c r="B459" t="s">
        <v>1651</v>
      </c>
      <c r="C459" t="s">
        <v>1652</v>
      </c>
      <c r="D459">
        <v>59</v>
      </c>
      <c r="E459">
        <v>75</v>
      </c>
      <c r="F459">
        <v>67</v>
      </c>
      <c r="G459">
        <v>29</v>
      </c>
      <c r="H459">
        <v>96</v>
      </c>
      <c r="I459">
        <v>35</v>
      </c>
      <c r="J459">
        <v>34</v>
      </c>
    </row>
    <row r="460" spans="1:10">
      <c r="A460" t="s">
        <v>760</v>
      </c>
      <c r="B460" t="s">
        <v>1653</v>
      </c>
      <c r="C460" t="s">
        <v>1654</v>
      </c>
      <c r="D460">
        <v>54</v>
      </c>
      <c r="E460">
        <v>86</v>
      </c>
      <c r="F460">
        <v>36</v>
      </c>
      <c r="G460">
        <v>20</v>
      </c>
      <c r="H460">
        <v>92</v>
      </c>
      <c r="I460">
        <v>24</v>
      </c>
      <c r="J460">
        <v>15</v>
      </c>
    </row>
    <row r="461" spans="1:10">
      <c r="A461" t="s">
        <v>760</v>
      </c>
      <c r="B461" t="s">
        <v>1655</v>
      </c>
      <c r="C461" t="s">
        <v>1656</v>
      </c>
      <c r="D461">
        <v>83</v>
      </c>
      <c r="E461">
        <v>96</v>
      </c>
      <c r="F461">
        <v>79</v>
      </c>
      <c r="G461">
        <v>42</v>
      </c>
      <c r="H461">
        <v>98</v>
      </c>
      <c r="I461">
        <v>41</v>
      </c>
      <c r="J461">
        <v>23</v>
      </c>
    </row>
    <row r="462" spans="1:10">
      <c r="A462" t="s">
        <v>760</v>
      </c>
      <c r="B462" t="s">
        <v>1657</v>
      </c>
      <c r="C462" t="s">
        <v>1658</v>
      </c>
      <c r="D462">
        <v>73</v>
      </c>
      <c r="E462">
        <v>100</v>
      </c>
      <c r="F462">
        <v>55</v>
      </c>
      <c r="G462">
        <v>43</v>
      </c>
      <c r="H462">
        <v>85</v>
      </c>
      <c r="I462">
        <v>73</v>
      </c>
      <c r="J462">
        <v>66</v>
      </c>
    </row>
    <row r="463" spans="1:10">
      <c r="A463" t="s">
        <v>760</v>
      </c>
      <c r="B463" t="s">
        <v>1659</v>
      </c>
      <c r="C463" t="s">
        <v>1660</v>
      </c>
      <c r="D463">
        <v>0</v>
      </c>
      <c r="E463">
        <v>40</v>
      </c>
      <c r="F463">
        <v>20</v>
      </c>
      <c r="G463">
        <v>20</v>
      </c>
      <c r="H463">
        <v>100</v>
      </c>
      <c r="I463">
        <v>10</v>
      </c>
      <c r="J463">
        <v>3</v>
      </c>
    </row>
    <row r="464" spans="1:10">
      <c r="A464" t="s">
        <v>760</v>
      </c>
      <c r="B464" t="s">
        <v>1661</v>
      </c>
      <c r="C464" t="s">
        <v>1662</v>
      </c>
      <c r="D464">
        <v>33</v>
      </c>
      <c r="E464">
        <v>83</v>
      </c>
      <c r="F464">
        <v>67</v>
      </c>
      <c r="G464">
        <v>31</v>
      </c>
      <c r="H464">
        <v>100</v>
      </c>
      <c r="I464">
        <v>53</v>
      </c>
      <c r="J464">
        <v>24</v>
      </c>
    </row>
    <row r="465" spans="1:10">
      <c r="A465" t="s">
        <v>760</v>
      </c>
      <c r="B465" t="s">
        <v>1663</v>
      </c>
      <c r="C465" t="s">
        <v>1664</v>
      </c>
      <c r="D465">
        <v>71</v>
      </c>
      <c r="E465">
        <v>80</v>
      </c>
      <c r="F465">
        <v>67</v>
      </c>
      <c r="G465">
        <v>39</v>
      </c>
      <c r="H465">
        <v>82</v>
      </c>
      <c r="I465">
        <v>20</v>
      </c>
      <c r="J465">
        <v>7</v>
      </c>
    </row>
    <row r="466" spans="1:10">
      <c r="A466" t="s">
        <v>760</v>
      </c>
      <c r="B466" t="s">
        <v>1665</v>
      </c>
      <c r="C466" t="s">
        <v>1666</v>
      </c>
      <c r="D466">
        <v>52</v>
      </c>
      <c r="E466">
        <v>84</v>
      </c>
      <c r="F466">
        <v>52</v>
      </c>
      <c r="G466">
        <v>16</v>
      </c>
      <c r="H466">
        <v>87</v>
      </c>
      <c r="I466">
        <v>22</v>
      </c>
      <c r="J466">
        <v>14</v>
      </c>
    </row>
    <row r="467" spans="1:10">
      <c r="A467" t="s">
        <v>760</v>
      </c>
      <c r="B467" t="s">
        <v>1667</v>
      </c>
      <c r="C467" t="s">
        <v>1668</v>
      </c>
      <c r="D467">
        <v>25</v>
      </c>
      <c r="E467">
        <v>100</v>
      </c>
      <c r="F467">
        <v>100</v>
      </c>
      <c r="G467">
        <v>38</v>
      </c>
      <c r="H467">
        <v>100</v>
      </c>
      <c r="I467">
        <v>21</v>
      </c>
      <c r="J467">
        <v>66</v>
      </c>
    </row>
    <row r="468" spans="1:10">
      <c r="A468" t="s">
        <v>760</v>
      </c>
      <c r="B468" t="s">
        <v>1669</v>
      </c>
      <c r="C468" t="s">
        <v>1670</v>
      </c>
      <c r="D468">
        <v>0</v>
      </c>
      <c r="E468">
        <v>50</v>
      </c>
      <c r="F468">
        <v>50</v>
      </c>
      <c r="G468">
        <v>23</v>
      </c>
      <c r="H468">
        <v>100</v>
      </c>
      <c r="I468">
        <v>17</v>
      </c>
      <c r="J468">
        <v>1</v>
      </c>
    </row>
    <row r="469" spans="1:10">
      <c r="A469" t="s">
        <v>760</v>
      </c>
      <c r="B469" t="s">
        <v>1671</v>
      </c>
      <c r="C469" t="s">
        <v>1672</v>
      </c>
      <c r="D469">
        <v>56</v>
      </c>
      <c r="E469">
        <v>63</v>
      </c>
      <c r="F469">
        <v>60</v>
      </c>
      <c r="G469">
        <v>47</v>
      </c>
      <c r="H469">
        <v>74</v>
      </c>
      <c r="I469">
        <v>41</v>
      </c>
      <c r="J469">
        <v>37</v>
      </c>
    </row>
    <row r="470" spans="1:10">
      <c r="A470" t="s">
        <v>760</v>
      </c>
      <c r="B470" t="s">
        <v>1673</v>
      </c>
      <c r="C470" t="s">
        <v>1674</v>
      </c>
      <c r="D470">
        <v>75</v>
      </c>
      <c r="E470">
        <v>81</v>
      </c>
      <c r="F470">
        <v>17</v>
      </c>
      <c r="G470">
        <v>24</v>
      </c>
      <c r="H470">
        <v>94</v>
      </c>
      <c r="I470">
        <v>27</v>
      </c>
      <c r="J470">
        <v>19</v>
      </c>
    </row>
    <row r="471" spans="1:10">
      <c r="A471" t="s">
        <v>760</v>
      </c>
      <c r="B471" t="s">
        <v>1675</v>
      </c>
      <c r="C471" t="s">
        <v>1676</v>
      </c>
      <c r="D471">
        <v>46</v>
      </c>
      <c r="E471">
        <v>56</v>
      </c>
      <c r="F471">
        <v>44</v>
      </c>
      <c r="G471">
        <v>29</v>
      </c>
      <c r="H471">
        <v>35</v>
      </c>
      <c r="I471">
        <v>23</v>
      </c>
      <c r="J471">
        <v>17</v>
      </c>
    </row>
    <row r="472" spans="1:10">
      <c r="A472" t="s">
        <v>760</v>
      </c>
      <c r="B472" t="s">
        <v>1677</v>
      </c>
      <c r="C472" t="s">
        <v>1678</v>
      </c>
      <c r="D472">
        <v>70</v>
      </c>
      <c r="E472">
        <v>80</v>
      </c>
      <c r="F472">
        <v>60</v>
      </c>
      <c r="G472">
        <v>43</v>
      </c>
      <c r="H472">
        <v>93</v>
      </c>
      <c r="I472">
        <v>31</v>
      </c>
      <c r="J472">
        <v>1</v>
      </c>
    </row>
    <row r="473" spans="1:10">
      <c r="A473" t="s">
        <v>760</v>
      </c>
      <c r="B473" t="s">
        <v>1679</v>
      </c>
      <c r="C473" t="s">
        <v>1680</v>
      </c>
      <c r="D473">
        <v>80</v>
      </c>
      <c r="E473">
        <v>90</v>
      </c>
      <c r="F473">
        <v>95</v>
      </c>
      <c r="G473">
        <v>28</v>
      </c>
      <c r="H473">
        <v>84</v>
      </c>
      <c r="I473">
        <v>51</v>
      </c>
      <c r="J473">
        <v>49</v>
      </c>
    </row>
    <row r="474" spans="1:10">
      <c r="A474" t="s">
        <v>760</v>
      </c>
      <c r="B474" t="s">
        <v>1681</v>
      </c>
      <c r="C474" t="s">
        <v>1682</v>
      </c>
      <c r="D474">
        <v>51</v>
      </c>
      <c r="E474">
        <v>51</v>
      </c>
      <c r="F474">
        <v>56</v>
      </c>
      <c r="G474">
        <v>25</v>
      </c>
      <c r="H474">
        <v>90</v>
      </c>
      <c r="I474">
        <v>20</v>
      </c>
      <c r="J474">
        <v>10</v>
      </c>
    </row>
    <row r="475" spans="1:10">
      <c r="A475" t="s">
        <v>760</v>
      </c>
      <c r="B475" t="s">
        <v>1683</v>
      </c>
      <c r="C475" t="s">
        <v>1684</v>
      </c>
      <c r="D475">
        <v>75</v>
      </c>
      <c r="E475">
        <v>97</v>
      </c>
      <c r="F475">
        <v>63</v>
      </c>
      <c r="G475">
        <v>37</v>
      </c>
      <c r="H475">
        <v>88</v>
      </c>
      <c r="I475">
        <v>18</v>
      </c>
      <c r="J475">
        <v>7</v>
      </c>
    </row>
    <row r="476" spans="1:10">
      <c r="A476" t="s">
        <v>760</v>
      </c>
      <c r="B476" t="s">
        <v>1685</v>
      </c>
      <c r="C476" t="s">
        <v>1686</v>
      </c>
      <c r="D476">
        <v>58</v>
      </c>
      <c r="E476">
        <v>78</v>
      </c>
      <c r="F476">
        <v>45</v>
      </c>
      <c r="G476">
        <v>23</v>
      </c>
      <c r="H476">
        <v>48</v>
      </c>
      <c r="I476">
        <v>39</v>
      </c>
      <c r="J476">
        <v>20</v>
      </c>
    </row>
    <row r="477" spans="1:10">
      <c r="A477" t="s">
        <v>760</v>
      </c>
      <c r="B477" t="s">
        <v>1687</v>
      </c>
      <c r="C477" t="s">
        <v>1688</v>
      </c>
      <c r="D477">
        <v>36</v>
      </c>
      <c r="E477">
        <v>73</v>
      </c>
      <c r="F477">
        <v>73</v>
      </c>
      <c r="G477">
        <v>33</v>
      </c>
      <c r="H477">
        <v>73</v>
      </c>
      <c r="I477">
        <v>25</v>
      </c>
      <c r="J477">
        <v>52</v>
      </c>
    </row>
    <row r="478" spans="1:10">
      <c r="A478" t="s">
        <v>760</v>
      </c>
      <c r="B478" t="s">
        <v>1689</v>
      </c>
      <c r="C478" t="s">
        <v>1690</v>
      </c>
      <c r="D478">
        <v>82</v>
      </c>
      <c r="E478">
        <v>100</v>
      </c>
      <c r="F478">
        <v>36</v>
      </c>
      <c r="G478">
        <v>61</v>
      </c>
      <c r="H478">
        <v>92</v>
      </c>
      <c r="I478">
        <v>4</v>
      </c>
      <c r="J478">
        <v>2</v>
      </c>
    </row>
    <row r="479" spans="1:10">
      <c r="A479" t="s">
        <v>760</v>
      </c>
      <c r="B479" t="s">
        <v>1691</v>
      </c>
      <c r="C479" t="s">
        <v>1692</v>
      </c>
      <c r="D479">
        <v>80</v>
      </c>
      <c r="E479">
        <v>80</v>
      </c>
      <c r="F479">
        <v>80</v>
      </c>
      <c r="G479">
        <v>46</v>
      </c>
      <c r="H479">
        <v>100</v>
      </c>
      <c r="I479">
        <v>74</v>
      </c>
      <c r="J479">
        <v>83</v>
      </c>
    </row>
    <row r="480" spans="1:10">
      <c r="A480" t="s">
        <v>760</v>
      </c>
      <c r="B480" t="s">
        <v>1693</v>
      </c>
      <c r="C480" t="s">
        <v>1694</v>
      </c>
      <c r="D480">
        <v>47</v>
      </c>
      <c r="E480">
        <v>60</v>
      </c>
      <c r="F480">
        <v>60</v>
      </c>
      <c r="G480">
        <v>24</v>
      </c>
      <c r="H480">
        <v>76</v>
      </c>
      <c r="I480">
        <v>27</v>
      </c>
      <c r="J480">
        <v>9</v>
      </c>
    </row>
    <row r="481" spans="1:10">
      <c r="A481" t="s">
        <v>760</v>
      </c>
      <c r="B481" t="s">
        <v>1695</v>
      </c>
      <c r="C481" t="s">
        <v>1696</v>
      </c>
      <c r="D481">
        <v>11</v>
      </c>
      <c r="E481">
        <v>32</v>
      </c>
      <c r="F481">
        <v>5</v>
      </c>
      <c r="G481">
        <v>34</v>
      </c>
      <c r="H481">
        <v>74</v>
      </c>
      <c r="I481">
        <v>22</v>
      </c>
      <c r="J481">
        <v>12</v>
      </c>
    </row>
    <row r="482" spans="1:10">
      <c r="A482" t="s">
        <v>760</v>
      </c>
      <c r="B482" t="s">
        <v>1697</v>
      </c>
      <c r="C482" t="s">
        <v>1698</v>
      </c>
      <c r="D482">
        <v>38</v>
      </c>
      <c r="E482">
        <v>67</v>
      </c>
      <c r="F482">
        <v>71</v>
      </c>
      <c r="G482">
        <v>36</v>
      </c>
      <c r="H482">
        <v>81</v>
      </c>
      <c r="I482">
        <v>35</v>
      </c>
      <c r="J482">
        <v>24</v>
      </c>
    </row>
    <row r="483" spans="1:10">
      <c r="A483" t="s">
        <v>760</v>
      </c>
      <c r="B483" t="s">
        <v>1699</v>
      </c>
      <c r="C483" t="s">
        <v>1700</v>
      </c>
      <c r="D483">
        <v>53</v>
      </c>
      <c r="E483">
        <v>67</v>
      </c>
      <c r="F483">
        <v>33</v>
      </c>
      <c r="G483">
        <v>32</v>
      </c>
      <c r="H483">
        <v>100</v>
      </c>
      <c r="I483">
        <v>31</v>
      </c>
      <c r="J483">
        <v>14</v>
      </c>
    </row>
    <row r="484" spans="1:10">
      <c r="A484" t="s">
        <v>760</v>
      </c>
      <c r="B484" t="s">
        <v>1701</v>
      </c>
      <c r="C484" t="s">
        <v>1702</v>
      </c>
      <c r="D484">
        <v>71</v>
      </c>
      <c r="E484">
        <v>71</v>
      </c>
      <c r="F484">
        <v>100</v>
      </c>
      <c r="G484">
        <v>41</v>
      </c>
      <c r="H484">
        <v>100</v>
      </c>
      <c r="I484">
        <v>36</v>
      </c>
      <c r="J484">
        <v>43</v>
      </c>
    </row>
    <row r="485" spans="1:10">
      <c r="A485" t="s">
        <v>760</v>
      </c>
      <c r="B485" t="s">
        <v>1703</v>
      </c>
      <c r="C485" t="s">
        <v>1704</v>
      </c>
      <c r="D485">
        <v>0</v>
      </c>
      <c r="E485">
        <v>0</v>
      </c>
      <c r="F485">
        <v>100</v>
      </c>
      <c r="G485">
        <v>33</v>
      </c>
      <c r="H485">
        <v>100</v>
      </c>
      <c r="I485">
        <v>32</v>
      </c>
      <c r="J485">
        <v>28</v>
      </c>
    </row>
    <row r="486" spans="1:10">
      <c r="A486" t="s">
        <v>760</v>
      </c>
      <c r="B486" t="s">
        <v>1705</v>
      </c>
      <c r="C486" t="s">
        <v>1706</v>
      </c>
      <c r="D486">
        <v>40</v>
      </c>
      <c r="E486">
        <v>30</v>
      </c>
      <c r="F486">
        <v>30</v>
      </c>
      <c r="G486">
        <v>32</v>
      </c>
      <c r="H486">
        <v>83</v>
      </c>
      <c r="I486">
        <v>7</v>
      </c>
      <c r="J486">
        <v>12</v>
      </c>
    </row>
    <row r="487" spans="1:10">
      <c r="A487" t="s">
        <v>760</v>
      </c>
      <c r="B487" t="s">
        <v>1707</v>
      </c>
      <c r="C487" t="s">
        <v>1708</v>
      </c>
      <c r="D487">
        <v>35</v>
      </c>
      <c r="E487">
        <v>58</v>
      </c>
      <c r="F487">
        <v>33</v>
      </c>
      <c r="G487">
        <v>29</v>
      </c>
      <c r="H487">
        <v>56</v>
      </c>
      <c r="I487">
        <v>25</v>
      </c>
      <c r="J487">
        <v>10</v>
      </c>
    </row>
    <row r="488" spans="1:10">
      <c r="A488" t="s">
        <v>760</v>
      </c>
      <c r="B488" t="s">
        <v>1709</v>
      </c>
      <c r="C488" t="s">
        <v>1710</v>
      </c>
      <c r="D488">
        <v>72</v>
      </c>
      <c r="E488">
        <v>95</v>
      </c>
      <c r="F488">
        <v>77</v>
      </c>
      <c r="G488">
        <v>34</v>
      </c>
      <c r="H488">
        <v>90</v>
      </c>
      <c r="I488">
        <v>41</v>
      </c>
      <c r="J488">
        <v>27</v>
      </c>
    </row>
    <row r="489" spans="1:10">
      <c r="A489" t="s">
        <v>760</v>
      </c>
      <c r="B489" t="s">
        <v>1711</v>
      </c>
      <c r="C489" t="s">
        <v>1712</v>
      </c>
      <c r="D489">
        <v>68</v>
      </c>
      <c r="E489">
        <v>64</v>
      </c>
      <c r="F489">
        <v>88</v>
      </c>
      <c r="G489">
        <v>31</v>
      </c>
      <c r="H489">
        <v>88</v>
      </c>
      <c r="I489">
        <v>15</v>
      </c>
      <c r="J489">
        <v>8</v>
      </c>
    </row>
    <row r="490" spans="1:10">
      <c r="A490" t="s">
        <v>760</v>
      </c>
      <c r="B490" t="s">
        <v>1713</v>
      </c>
      <c r="C490" t="s">
        <v>1714</v>
      </c>
      <c r="D490">
        <v>22</v>
      </c>
      <c r="E490">
        <v>22</v>
      </c>
      <c r="F490">
        <v>22</v>
      </c>
      <c r="G490">
        <v>29</v>
      </c>
      <c r="H490">
        <v>100</v>
      </c>
      <c r="I490">
        <v>26</v>
      </c>
      <c r="J490">
        <v>5</v>
      </c>
    </row>
    <row r="491" spans="1:10">
      <c r="A491" t="s">
        <v>760</v>
      </c>
      <c r="B491" t="s">
        <v>1715</v>
      </c>
      <c r="C491" t="s">
        <v>1716</v>
      </c>
      <c r="D491">
        <v>44</v>
      </c>
      <c r="E491">
        <v>100</v>
      </c>
      <c r="F491">
        <v>89</v>
      </c>
      <c r="G491">
        <v>26</v>
      </c>
      <c r="H491">
        <v>90</v>
      </c>
      <c r="I491">
        <v>15</v>
      </c>
      <c r="J491">
        <v>14</v>
      </c>
    </row>
    <row r="492" spans="1:10">
      <c r="A492" t="s">
        <v>760</v>
      </c>
      <c r="B492" t="s">
        <v>1717</v>
      </c>
      <c r="C492" t="s">
        <v>1718</v>
      </c>
      <c r="D492">
        <v>25</v>
      </c>
      <c r="E492">
        <v>25</v>
      </c>
      <c r="F492">
        <v>25</v>
      </c>
      <c r="G492">
        <v>34</v>
      </c>
      <c r="H492">
        <v>75</v>
      </c>
      <c r="I492">
        <v>33</v>
      </c>
      <c r="J492">
        <v>50</v>
      </c>
    </row>
    <row r="493" spans="1:10">
      <c r="A493" t="s">
        <v>760</v>
      </c>
      <c r="B493" t="s">
        <v>1719</v>
      </c>
      <c r="C493" t="s">
        <v>1720</v>
      </c>
      <c r="D493">
        <v>71</v>
      </c>
      <c r="E493">
        <v>90</v>
      </c>
      <c r="F493">
        <v>28</v>
      </c>
      <c r="G493">
        <v>32</v>
      </c>
      <c r="H493">
        <v>62</v>
      </c>
      <c r="I493">
        <v>32</v>
      </c>
      <c r="J493">
        <v>19</v>
      </c>
    </row>
    <row r="494" spans="1:10">
      <c r="A494" t="s">
        <v>760</v>
      </c>
      <c r="B494" t="s">
        <v>1721</v>
      </c>
      <c r="C494" t="s">
        <v>1722</v>
      </c>
      <c r="D494">
        <v>72</v>
      </c>
      <c r="E494">
        <v>96</v>
      </c>
      <c r="F494">
        <v>91</v>
      </c>
      <c r="G494">
        <v>29</v>
      </c>
      <c r="H494">
        <v>96</v>
      </c>
      <c r="I494">
        <v>37</v>
      </c>
      <c r="J494">
        <v>36</v>
      </c>
    </row>
    <row r="495" spans="1:10">
      <c r="A495" t="s">
        <v>760</v>
      </c>
      <c r="B495" t="s">
        <v>1723</v>
      </c>
      <c r="C495" t="s">
        <v>1724</v>
      </c>
      <c r="D495">
        <v>47</v>
      </c>
      <c r="E495">
        <v>59</v>
      </c>
      <c r="F495">
        <v>64</v>
      </c>
      <c r="G495">
        <v>25</v>
      </c>
      <c r="H495">
        <v>89</v>
      </c>
      <c r="I495">
        <v>30</v>
      </c>
      <c r="J495">
        <v>21</v>
      </c>
    </row>
    <row r="496" spans="1:10">
      <c r="A496" t="s">
        <v>760</v>
      </c>
      <c r="B496" t="s">
        <v>1725</v>
      </c>
      <c r="C496" t="s">
        <v>1726</v>
      </c>
      <c r="D496">
        <v>100</v>
      </c>
      <c r="E496">
        <v>100</v>
      </c>
      <c r="F496">
        <v>100</v>
      </c>
      <c r="G496">
        <v>50</v>
      </c>
      <c r="H496">
        <v>100</v>
      </c>
      <c r="I496">
        <v>55</v>
      </c>
      <c r="J496">
        <v>65</v>
      </c>
    </row>
    <row r="497" spans="1:10">
      <c r="A497" t="s">
        <v>760</v>
      </c>
      <c r="B497" t="s">
        <v>1727</v>
      </c>
      <c r="C497" t="s">
        <v>1728</v>
      </c>
      <c r="D497">
        <v>55</v>
      </c>
      <c r="E497">
        <v>73</v>
      </c>
      <c r="F497">
        <v>64</v>
      </c>
      <c r="G497">
        <v>17</v>
      </c>
      <c r="H497">
        <v>93</v>
      </c>
      <c r="I497">
        <v>11</v>
      </c>
      <c r="J497">
        <v>8</v>
      </c>
    </row>
    <row r="498" spans="1:10">
      <c r="A498" t="s">
        <v>760</v>
      </c>
      <c r="B498" t="s">
        <v>1729</v>
      </c>
      <c r="C498" t="s">
        <v>1730</v>
      </c>
      <c r="D498">
        <v>55</v>
      </c>
      <c r="E498">
        <v>81</v>
      </c>
      <c r="F498">
        <v>56</v>
      </c>
      <c r="G498">
        <v>19</v>
      </c>
      <c r="H498">
        <v>74</v>
      </c>
      <c r="I498">
        <v>26</v>
      </c>
      <c r="J498">
        <v>30</v>
      </c>
    </row>
    <row r="499" spans="1:10">
      <c r="A499" t="s">
        <v>760</v>
      </c>
      <c r="B499" t="s">
        <v>1731</v>
      </c>
      <c r="C499" t="s">
        <v>1732</v>
      </c>
      <c r="D499">
        <v>50</v>
      </c>
      <c r="E499">
        <v>65</v>
      </c>
      <c r="F499">
        <v>70</v>
      </c>
      <c r="G499">
        <v>21</v>
      </c>
      <c r="H499">
        <v>100</v>
      </c>
      <c r="I499">
        <v>43</v>
      </c>
      <c r="J499">
        <v>50</v>
      </c>
    </row>
    <row r="500" spans="1:10">
      <c r="A500" t="s">
        <v>760</v>
      </c>
      <c r="B500" t="s">
        <v>1733</v>
      </c>
      <c r="C500" t="s">
        <v>1734</v>
      </c>
      <c r="D500">
        <v>29</v>
      </c>
      <c r="E500">
        <v>29</v>
      </c>
      <c r="F500">
        <v>29</v>
      </c>
      <c r="G500">
        <v>18</v>
      </c>
      <c r="H500">
        <v>75</v>
      </c>
      <c r="I500">
        <v>28</v>
      </c>
      <c r="J500">
        <v>4</v>
      </c>
    </row>
    <row r="501" spans="1:10">
      <c r="A501" t="s">
        <v>760</v>
      </c>
      <c r="B501" t="s">
        <v>1735</v>
      </c>
      <c r="C501" t="s">
        <v>1736</v>
      </c>
      <c r="D501">
        <v>70</v>
      </c>
      <c r="E501">
        <v>90</v>
      </c>
      <c r="F501">
        <v>100</v>
      </c>
      <c r="G501">
        <v>28</v>
      </c>
      <c r="H501">
        <v>100</v>
      </c>
      <c r="I501">
        <v>56</v>
      </c>
      <c r="J501">
        <v>44</v>
      </c>
    </row>
    <row r="502" spans="1:10">
      <c r="A502" t="s">
        <v>760</v>
      </c>
      <c r="B502" t="s">
        <v>1737</v>
      </c>
      <c r="C502" t="s">
        <v>1738</v>
      </c>
      <c r="D502">
        <v>40</v>
      </c>
      <c r="E502">
        <v>60</v>
      </c>
      <c r="F502">
        <v>60</v>
      </c>
      <c r="G502">
        <v>49</v>
      </c>
      <c r="H502">
        <v>100</v>
      </c>
      <c r="I502">
        <v>46</v>
      </c>
      <c r="J502">
        <v>40</v>
      </c>
    </row>
    <row r="503" spans="1:10">
      <c r="A503" t="s">
        <v>760</v>
      </c>
      <c r="B503" t="s">
        <v>1739</v>
      </c>
      <c r="C503" t="s">
        <v>1740</v>
      </c>
      <c r="D503">
        <v>77</v>
      </c>
      <c r="E503">
        <v>8</v>
      </c>
      <c r="F503">
        <v>31</v>
      </c>
      <c r="G503">
        <v>16</v>
      </c>
      <c r="H503">
        <v>89</v>
      </c>
      <c r="I503">
        <v>42</v>
      </c>
      <c r="J503">
        <v>3</v>
      </c>
    </row>
    <row r="504" spans="1:10">
      <c r="A504" t="s">
        <v>760</v>
      </c>
      <c r="B504" t="s">
        <v>1741</v>
      </c>
      <c r="C504" t="s">
        <v>1742</v>
      </c>
      <c r="D504">
        <v>60</v>
      </c>
      <c r="E504">
        <v>60</v>
      </c>
      <c r="F504">
        <v>50</v>
      </c>
      <c r="G504">
        <v>43</v>
      </c>
      <c r="H504">
        <v>85</v>
      </c>
      <c r="I504">
        <v>35</v>
      </c>
      <c r="J504">
        <v>67</v>
      </c>
    </row>
    <row r="505" spans="1:10">
      <c r="A505" t="s">
        <v>760</v>
      </c>
      <c r="B505" t="s">
        <v>1743</v>
      </c>
      <c r="C505" t="s">
        <v>1744</v>
      </c>
      <c r="D505">
        <v>38</v>
      </c>
      <c r="E505">
        <v>25</v>
      </c>
      <c r="F505">
        <v>63</v>
      </c>
      <c r="G505">
        <v>28</v>
      </c>
      <c r="H505">
        <v>90</v>
      </c>
      <c r="I505">
        <v>24</v>
      </c>
      <c r="J505">
        <v>2</v>
      </c>
    </row>
    <row r="506" spans="1:10">
      <c r="A506" t="s">
        <v>760</v>
      </c>
      <c r="B506" t="s">
        <v>1745</v>
      </c>
      <c r="C506" t="s">
        <v>1746</v>
      </c>
      <c r="D506">
        <v>0</v>
      </c>
      <c r="E506">
        <v>0</v>
      </c>
      <c r="F506">
        <v>0</v>
      </c>
      <c r="G506">
        <v>56</v>
      </c>
      <c r="H506">
        <v>86</v>
      </c>
      <c r="I506">
        <v>55</v>
      </c>
      <c r="J506">
        <v>58</v>
      </c>
    </row>
    <row r="507" spans="1:10">
      <c r="A507" t="s">
        <v>760</v>
      </c>
      <c r="B507" t="s">
        <v>1747</v>
      </c>
      <c r="C507" t="s">
        <v>1748</v>
      </c>
      <c r="D507">
        <v>82</v>
      </c>
      <c r="E507">
        <v>100</v>
      </c>
      <c r="F507">
        <v>55</v>
      </c>
      <c r="G507">
        <v>32</v>
      </c>
      <c r="H507">
        <v>100</v>
      </c>
      <c r="I507">
        <v>4</v>
      </c>
      <c r="J507">
        <v>0</v>
      </c>
    </row>
    <row r="508" spans="1:10">
      <c r="A508" t="s">
        <v>760</v>
      </c>
      <c r="B508" t="s">
        <v>1749</v>
      </c>
      <c r="C508" t="s">
        <v>1750</v>
      </c>
      <c r="D508">
        <v>86</v>
      </c>
      <c r="E508">
        <v>100</v>
      </c>
      <c r="F508">
        <v>86</v>
      </c>
      <c r="G508">
        <v>25</v>
      </c>
      <c r="H508">
        <v>100</v>
      </c>
      <c r="I508">
        <v>36</v>
      </c>
      <c r="J508">
        <v>22</v>
      </c>
    </row>
    <row r="509" spans="1:10">
      <c r="A509" t="s">
        <v>760</v>
      </c>
      <c r="B509" t="s">
        <v>1751</v>
      </c>
      <c r="C509" t="s">
        <v>1752</v>
      </c>
      <c r="D509">
        <v>71</v>
      </c>
      <c r="E509">
        <v>100</v>
      </c>
      <c r="F509">
        <v>43</v>
      </c>
      <c r="G509">
        <v>18</v>
      </c>
      <c r="H509">
        <v>81</v>
      </c>
      <c r="I509">
        <v>48</v>
      </c>
      <c r="J509">
        <v>20</v>
      </c>
    </row>
    <row r="510" spans="1:10">
      <c r="A510" t="s">
        <v>760</v>
      </c>
      <c r="B510" t="s">
        <v>1753</v>
      </c>
      <c r="C510" t="s">
        <v>1754</v>
      </c>
      <c r="D510">
        <v>51</v>
      </c>
      <c r="E510">
        <v>79</v>
      </c>
      <c r="F510">
        <v>55</v>
      </c>
      <c r="G510">
        <v>30</v>
      </c>
      <c r="H510">
        <v>73</v>
      </c>
      <c r="I510">
        <v>20</v>
      </c>
      <c r="J510">
        <v>14</v>
      </c>
    </row>
    <row r="513" spans="1:1">
      <c r="A513" t="s">
        <v>1755</v>
      </c>
    </row>
    <row r="514" spans="1:1">
      <c r="A514" t="s">
        <v>1756</v>
      </c>
    </row>
  </sheetData>
  <sheetProtection algorithmName="SHA-512" hashValue="8NTypPw+9wfbTvckzaybPXhTiYVdA/qalTrtsNP4G7z2DUBfdagpO4yQsiXyDr9kaLS0KBZ1hAWV64M2bC+zNA==" saltValue="vjAsTJGwR6/53Bs0aBYvbA==" spinCount="100000" sheet="1" objects="1" scenarios="1"/>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Q500"/>
  <sheetViews>
    <sheetView workbookViewId="0">
      <selection activeCell="K433" sqref="K433"/>
    </sheetView>
  </sheetViews>
  <sheetFormatPr defaultRowHeight="15"/>
  <cols>
    <col min="1" max="1" width="22.140625" customWidth="1"/>
    <col min="2" max="2" width="8" bestFit="1" customWidth="1"/>
    <col min="5" max="5" width="7" bestFit="1" customWidth="1"/>
    <col min="6" max="6" width="7.42578125" bestFit="1" customWidth="1"/>
    <col min="7" max="7" width="8.28515625" bestFit="1" customWidth="1"/>
    <col min="8" max="8" width="7.28515625" bestFit="1" customWidth="1"/>
    <col min="11" max="11" width="7.42578125" bestFit="1" customWidth="1"/>
    <col min="12" max="12" width="9" bestFit="1" customWidth="1"/>
    <col min="13" max="13" width="14" bestFit="1" customWidth="1"/>
    <col min="16" max="16" width="8.140625" bestFit="1" customWidth="1"/>
    <col min="17" max="17" width="12.28515625" bestFit="1" customWidth="1"/>
  </cols>
  <sheetData>
    <row r="1" spans="1:17" s="6" customFormat="1" ht="120">
      <c r="A1" s="70" t="s">
        <v>1757</v>
      </c>
      <c r="B1" s="70" t="s">
        <v>1758</v>
      </c>
      <c r="C1" s="70" t="s">
        <v>1759</v>
      </c>
      <c r="D1" s="70" t="s">
        <v>1760</v>
      </c>
      <c r="E1" s="70" t="s">
        <v>1761</v>
      </c>
      <c r="F1" s="70" t="s">
        <v>1762</v>
      </c>
      <c r="G1" s="70" t="s">
        <v>1763</v>
      </c>
      <c r="H1" s="70" t="s">
        <v>1764</v>
      </c>
      <c r="I1" s="70" t="s">
        <v>1765</v>
      </c>
      <c r="J1" s="70" t="s">
        <v>1766</v>
      </c>
      <c r="K1" s="70" t="s">
        <v>1767</v>
      </c>
      <c r="L1" s="70" t="s">
        <v>1768</v>
      </c>
      <c r="M1" s="70" t="s">
        <v>1769</v>
      </c>
      <c r="N1" s="70" t="s">
        <v>1770</v>
      </c>
      <c r="O1" s="70" t="s">
        <v>1771</v>
      </c>
      <c r="P1" s="70" t="s">
        <v>1772</v>
      </c>
      <c r="Q1" s="70" t="s">
        <v>1773</v>
      </c>
    </row>
    <row r="2" spans="1:17">
      <c r="A2" t="s">
        <v>0</v>
      </c>
      <c r="B2" s="1">
        <v>3</v>
      </c>
      <c r="C2" s="74">
        <v>0.33333333333333331</v>
      </c>
      <c r="D2" s="3">
        <v>0.75</v>
      </c>
      <c r="E2" s="74">
        <v>1</v>
      </c>
      <c r="F2" s="3">
        <v>0.25</v>
      </c>
      <c r="G2" s="74">
        <v>0</v>
      </c>
      <c r="H2" s="3">
        <v>0.5</v>
      </c>
      <c r="I2" s="74" t="s">
        <v>1774</v>
      </c>
      <c r="J2" s="3">
        <v>0.8</v>
      </c>
      <c r="K2" s="74" t="s">
        <v>1774</v>
      </c>
      <c r="L2" s="3">
        <v>0.3</v>
      </c>
      <c r="M2" s="75">
        <v>10114.17</v>
      </c>
      <c r="N2" s="5">
        <v>3</v>
      </c>
      <c r="O2" s="5">
        <v>2</v>
      </c>
      <c r="P2" s="3">
        <v>0.1</v>
      </c>
      <c r="Q2" s="75">
        <v>1011.417</v>
      </c>
    </row>
    <row r="3" spans="1:17">
      <c r="A3" t="s">
        <v>56</v>
      </c>
      <c r="B3" s="1">
        <v>1</v>
      </c>
      <c r="C3" s="74">
        <v>1</v>
      </c>
      <c r="D3" s="3">
        <v>0.75</v>
      </c>
      <c r="E3" s="74">
        <v>1</v>
      </c>
      <c r="F3" s="3">
        <v>0.25</v>
      </c>
      <c r="G3" s="74">
        <v>0</v>
      </c>
      <c r="H3" s="3">
        <v>0.5</v>
      </c>
      <c r="I3" s="74" t="s">
        <v>1774</v>
      </c>
      <c r="J3" s="3">
        <v>0.8</v>
      </c>
      <c r="K3" s="74">
        <v>1</v>
      </c>
      <c r="L3" s="3">
        <v>0.3</v>
      </c>
      <c r="M3" s="75">
        <v>5057.08</v>
      </c>
      <c r="N3" s="5">
        <v>4</v>
      </c>
      <c r="O3" s="5">
        <v>1</v>
      </c>
      <c r="P3" s="3">
        <v>0.05</v>
      </c>
      <c r="Q3" s="75">
        <v>252.85400000000001</v>
      </c>
    </row>
    <row r="4" spans="1:17">
      <c r="A4" t="s">
        <v>57</v>
      </c>
      <c r="B4" s="1">
        <v>3</v>
      </c>
      <c r="C4" s="74">
        <v>0.33333333333333331</v>
      </c>
      <c r="D4" s="3">
        <v>0.75</v>
      </c>
      <c r="E4" s="74">
        <v>0.33333333333333331</v>
      </c>
      <c r="F4" s="3">
        <v>0.25</v>
      </c>
      <c r="G4" s="74">
        <v>0</v>
      </c>
      <c r="H4" s="3">
        <v>0.5</v>
      </c>
      <c r="I4" s="74" t="s">
        <v>1774</v>
      </c>
      <c r="J4" s="3">
        <v>0.8</v>
      </c>
      <c r="K4" s="74" t="s">
        <v>1774</v>
      </c>
      <c r="L4" s="3">
        <v>0.3</v>
      </c>
      <c r="M4" s="75">
        <v>10114.17</v>
      </c>
      <c r="N4" s="5">
        <v>3</v>
      </c>
      <c r="O4" s="5">
        <v>2</v>
      </c>
      <c r="P4" s="3">
        <v>0.1</v>
      </c>
      <c r="Q4" s="75">
        <v>1011.417</v>
      </c>
    </row>
    <row r="5" spans="1:17">
      <c r="A5" t="s">
        <v>59</v>
      </c>
      <c r="B5" s="1">
        <v>3</v>
      </c>
      <c r="C5" s="74">
        <v>0.33333333333333331</v>
      </c>
      <c r="D5" s="3">
        <v>0.75</v>
      </c>
      <c r="E5" s="74">
        <v>0.33333333333333331</v>
      </c>
      <c r="F5" s="3">
        <v>0.25</v>
      </c>
      <c r="G5" s="74">
        <v>0.33333333333333331</v>
      </c>
      <c r="H5" s="3">
        <v>0.5</v>
      </c>
      <c r="I5" s="74" t="s">
        <v>1774</v>
      </c>
      <c r="J5" s="3">
        <v>0.8</v>
      </c>
      <c r="K5" s="74" t="s">
        <v>1774</v>
      </c>
      <c r="L5" s="3">
        <v>0.3</v>
      </c>
      <c r="M5" s="75">
        <v>15171.25</v>
      </c>
      <c r="N5" s="5">
        <v>3</v>
      </c>
      <c r="O5" s="5">
        <v>2</v>
      </c>
      <c r="P5" s="3">
        <v>0.1</v>
      </c>
      <c r="Q5" s="75">
        <v>1517.125</v>
      </c>
    </row>
    <row r="6" spans="1:17">
      <c r="A6" t="s">
        <v>60</v>
      </c>
      <c r="B6" s="1">
        <v>3</v>
      </c>
      <c r="C6" s="74">
        <v>0</v>
      </c>
      <c r="D6" s="3">
        <v>0.75</v>
      </c>
      <c r="E6" s="74">
        <v>0.66666666666666663</v>
      </c>
      <c r="F6" s="3">
        <v>0.25</v>
      </c>
      <c r="G6" s="74">
        <v>0</v>
      </c>
      <c r="H6" s="3">
        <v>0.5</v>
      </c>
      <c r="I6" s="74" t="s">
        <v>1774</v>
      </c>
      <c r="J6" s="3">
        <v>0.8</v>
      </c>
      <c r="K6" s="74" t="s">
        <v>1774</v>
      </c>
      <c r="L6" s="3">
        <v>0.3</v>
      </c>
      <c r="M6" s="75">
        <v>13148.42</v>
      </c>
      <c r="N6" s="5">
        <v>3</v>
      </c>
      <c r="O6" s="5">
        <v>2</v>
      </c>
      <c r="P6" s="3">
        <v>0.1</v>
      </c>
      <c r="Q6" s="75">
        <v>1314.8420000000001</v>
      </c>
    </row>
    <row r="7" spans="1:17">
      <c r="A7" t="s">
        <v>61</v>
      </c>
      <c r="B7" s="1">
        <v>20</v>
      </c>
      <c r="C7" s="74">
        <v>0.35</v>
      </c>
      <c r="D7" s="3">
        <v>0.5</v>
      </c>
      <c r="E7" s="74">
        <v>0.2</v>
      </c>
      <c r="F7" s="3">
        <v>0.25</v>
      </c>
      <c r="G7" s="74">
        <v>0</v>
      </c>
      <c r="H7" s="3">
        <v>0.3</v>
      </c>
      <c r="I7" s="74">
        <v>0.8</v>
      </c>
      <c r="J7" s="3">
        <v>0.8</v>
      </c>
      <c r="K7" s="74">
        <v>0</v>
      </c>
      <c r="L7" s="3">
        <v>0.3</v>
      </c>
      <c r="M7" s="75">
        <v>84959</v>
      </c>
      <c r="N7" s="5">
        <v>1</v>
      </c>
      <c r="O7" s="5">
        <v>4</v>
      </c>
      <c r="P7" s="3">
        <v>0.2</v>
      </c>
      <c r="Q7" s="75">
        <v>16991.8</v>
      </c>
    </row>
    <row r="8" spans="1:17">
      <c r="A8" t="s">
        <v>63</v>
      </c>
      <c r="B8" s="1">
        <v>1</v>
      </c>
      <c r="C8" s="74">
        <v>1</v>
      </c>
      <c r="D8" s="3">
        <v>0.75</v>
      </c>
      <c r="E8" s="74">
        <v>0</v>
      </c>
      <c r="F8" s="3">
        <v>0.25</v>
      </c>
      <c r="G8" s="74">
        <v>1</v>
      </c>
      <c r="H8" s="3">
        <v>0.5</v>
      </c>
      <c r="I8" s="74" t="s">
        <v>1774</v>
      </c>
      <c r="J8" s="3">
        <v>0.8</v>
      </c>
      <c r="K8" s="74" t="s">
        <v>1774</v>
      </c>
      <c r="L8" s="3">
        <v>0.3</v>
      </c>
      <c r="M8" s="75">
        <v>5057.08</v>
      </c>
      <c r="N8" s="5">
        <v>4</v>
      </c>
      <c r="O8" s="5">
        <v>1</v>
      </c>
      <c r="P8" s="3">
        <v>0.05</v>
      </c>
      <c r="Q8" s="75">
        <v>252.85400000000001</v>
      </c>
    </row>
    <row r="9" spans="1:17">
      <c r="A9" t="s">
        <v>64</v>
      </c>
      <c r="B9" s="1">
        <v>1</v>
      </c>
      <c r="C9" s="74">
        <v>2</v>
      </c>
      <c r="D9" s="3">
        <v>0.75</v>
      </c>
      <c r="E9" s="74">
        <v>1</v>
      </c>
      <c r="F9" s="3">
        <v>0.25</v>
      </c>
      <c r="G9" s="74">
        <v>0</v>
      </c>
      <c r="H9" s="3">
        <v>0.5</v>
      </c>
      <c r="I9" s="74" t="s">
        <v>1774</v>
      </c>
      <c r="J9" s="3">
        <v>0.8</v>
      </c>
      <c r="K9" s="74" t="s">
        <v>1774</v>
      </c>
      <c r="L9" s="3">
        <v>0.3</v>
      </c>
      <c r="M9" s="75">
        <v>4045.67</v>
      </c>
      <c r="N9" s="5">
        <v>4</v>
      </c>
      <c r="O9" s="5">
        <v>1</v>
      </c>
      <c r="P9" s="3">
        <v>0.05</v>
      </c>
      <c r="Q9" s="75">
        <v>202.2835</v>
      </c>
    </row>
    <row r="10" spans="1:17">
      <c r="A10" t="s">
        <v>65</v>
      </c>
      <c r="B10" s="1">
        <v>4</v>
      </c>
      <c r="C10" s="74">
        <v>0</v>
      </c>
      <c r="D10" s="3">
        <v>0.75</v>
      </c>
      <c r="E10" s="74">
        <v>0.25</v>
      </c>
      <c r="F10" s="3">
        <v>0.25</v>
      </c>
      <c r="G10" s="74">
        <v>0</v>
      </c>
      <c r="H10" s="3">
        <v>0.5</v>
      </c>
      <c r="I10" s="74">
        <v>1</v>
      </c>
      <c r="J10" s="3">
        <v>0.8</v>
      </c>
      <c r="K10" s="74">
        <v>0</v>
      </c>
      <c r="L10" s="3">
        <v>0.3</v>
      </c>
      <c r="M10" s="75">
        <v>16182.67</v>
      </c>
      <c r="N10" s="5">
        <v>2</v>
      </c>
      <c r="O10" s="5">
        <v>3</v>
      </c>
      <c r="P10" s="3">
        <v>0.15000000000000002</v>
      </c>
      <c r="Q10" s="75">
        <v>2427.4005000000002</v>
      </c>
    </row>
    <row r="11" spans="1:17">
      <c r="A11" t="s">
        <v>66</v>
      </c>
      <c r="B11" s="1">
        <v>1</v>
      </c>
      <c r="C11" s="74">
        <v>1</v>
      </c>
      <c r="D11" s="3">
        <v>0.75</v>
      </c>
      <c r="E11" s="74">
        <v>1</v>
      </c>
      <c r="F11" s="3">
        <v>0.25</v>
      </c>
      <c r="G11" s="74">
        <v>0</v>
      </c>
      <c r="H11" s="3">
        <v>0.5</v>
      </c>
      <c r="I11" s="74" t="s">
        <v>1774</v>
      </c>
      <c r="J11" s="3">
        <v>0.8</v>
      </c>
      <c r="K11" s="74">
        <v>0</v>
      </c>
      <c r="L11" s="3">
        <v>0.3</v>
      </c>
      <c r="M11" s="75">
        <v>5057.08</v>
      </c>
      <c r="N11" s="5">
        <v>3</v>
      </c>
      <c r="O11" s="5">
        <v>2</v>
      </c>
      <c r="P11" s="3">
        <v>0.1</v>
      </c>
      <c r="Q11" s="75">
        <v>505.70800000000003</v>
      </c>
    </row>
    <row r="12" spans="1:17">
      <c r="A12" t="s">
        <v>67</v>
      </c>
      <c r="B12" s="1">
        <v>2</v>
      </c>
      <c r="C12" s="74">
        <v>1</v>
      </c>
      <c r="D12" s="3">
        <v>0.75</v>
      </c>
      <c r="E12" s="74">
        <v>0.5</v>
      </c>
      <c r="F12" s="3">
        <v>0.25</v>
      </c>
      <c r="G12" s="74">
        <v>0.5</v>
      </c>
      <c r="H12" s="3">
        <v>0.5</v>
      </c>
      <c r="I12" s="74" t="s">
        <v>1774</v>
      </c>
      <c r="J12" s="3">
        <v>0.8</v>
      </c>
      <c r="K12" s="74" t="s">
        <v>1774</v>
      </c>
      <c r="L12" s="3">
        <v>0.3</v>
      </c>
      <c r="M12" s="75">
        <v>7079.92</v>
      </c>
      <c r="N12" s="5">
        <v>5</v>
      </c>
      <c r="O12" s="5">
        <v>0</v>
      </c>
      <c r="P12" s="3">
        <v>0</v>
      </c>
      <c r="Q12" s="75">
        <v>0</v>
      </c>
    </row>
    <row r="13" spans="1:17">
      <c r="A13" t="s">
        <v>68</v>
      </c>
      <c r="B13" s="1">
        <v>34</v>
      </c>
      <c r="C13" s="74">
        <v>0.61764705882352944</v>
      </c>
      <c r="D13" s="3">
        <v>0.5</v>
      </c>
      <c r="E13" s="74">
        <v>0.20588235294117646</v>
      </c>
      <c r="F13" s="3">
        <v>0.25</v>
      </c>
      <c r="G13" s="74">
        <v>5.8823529411764705E-2</v>
      </c>
      <c r="H13" s="3">
        <v>0.3</v>
      </c>
      <c r="I13" s="74">
        <v>0.88</v>
      </c>
      <c r="J13" s="3">
        <v>0.8</v>
      </c>
      <c r="K13" s="74">
        <v>0.76428571428571423</v>
      </c>
      <c r="L13" s="3">
        <v>0.3</v>
      </c>
      <c r="M13" s="75">
        <v>151712.5</v>
      </c>
      <c r="N13" s="5">
        <v>3</v>
      </c>
      <c r="O13" s="5">
        <v>2</v>
      </c>
      <c r="P13" s="3">
        <v>0.1</v>
      </c>
      <c r="Q13" s="75">
        <v>15171.25</v>
      </c>
    </row>
    <row r="14" spans="1:17">
      <c r="A14" t="s">
        <v>70</v>
      </c>
      <c r="B14" s="1">
        <v>2</v>
      </c>
      <c r="C14" s="74">
        <v>0.5</v>
      </c>
      <c r="D14" s="3">
        <v>0.75</v>
      </c>
      <c r="E14" s="74">
        <v>0.5</v>
      </c>
      <c r="F14" s="3">
        <v>0.25</v>
      </c>
      <c r="G14" s="74">
        <v>0</v>
      </c>
      <c r="H14" s="3">
        <v>0.5</v>
      </c>
      <c r="I14" s="74">
        <v>0</v>
      </c>
      <c r="J14" s="3">
        <v>0.8</v>
      </c>
      <c r="K14" s="74" t="s">
        <v>1774</v>
      </c>
      <c r="L14" s="3">
        <v>0.3</v>
      </c>
      <c r="M14" s="75">
        <v>9102.75</v>
      </c>
      <c r="N14" s="5">
        <v>2</v>
      </c>
      <c r="O14" s="5">
        <v>3</v>
      </c>
      <c r="P14" s="3">
        <v>0.15000000000000002</v>
      </c>
      <c r="Q14" s="75">
        <v>1365.4125000000001</v>
      </c>
    </row>
    <row r="15" spans="1:17">
      <c r="A15" t="s">
        <v>72</v>
      </c>
      <c r="B15" s="1">
        <v>2</v>
      </c>
      <c r="C15" s="74">
        <v>1</v>
      </c>
      <c r="D15" s="3">
        <v>0.75</v>
      </c>
      <c r="E15" s="74">
        <v>0</v>
      </c>
      <c r="F15" s="3">
        <v>0.25</v>
      </c>
      <c r="G15" s="74">
        <v>0</v>
      </c>
      <c r="H15" s="3">
        <v>0.5</v>
      </c>
      <c r="I15" s="74" t="s">
        <v>1774</v>
      </c>
      <c r="J15" s="3">
        <v>0.8</v>
      </c>
      <c r="K15" s="74" t="s">
        <v>1774</v>
      </c>
      <c r="L15" s="3">
        <v>0.3</v>
      </c>
      <c r="M15" s="75">
        <v>10114.17</v>
      </c>
      <c r="N15" s="5">
        <v>3</v>
      </c>
      <c r="O15" s="5">
        <v>2</v>
      </c>
      <c r="P15" s="3">
        <v>0.1</v>
      </c>
      <c r="Q15" s="75">
        <v>1011.417</v>
      </c>
    </row>
    <row r="16" spans="1:17">
      <c r="A16" t="s">
        <v>73</v>
      </c>
      <c r="B16" s="1">
        <v>1</v>
      </c>
      <c r="C16" s="74">
        <v>1</v>
      </c>
      <c r="D16" s="3">
        <v>0.75</v>
      </c>
      <c r="E16" s="74">
        <v>0</v>
      </c>
      <c r="F16" s="3">
        <v>0.25</v>
      </c>
      <c r="G16" s="74">
        <v>0</v>
      </c>
      <c r="H16" s="3">
        <v>0.5</v>
      </c>
      <c r="I16" s="74" t="s">
        <v>1774</v>
      </c>
      <c r="J16" s="3">
        <v>0.8</v>
      </c>
      <c r="K16" s="74" t="s">
        <v>1774</v>
      </c>
      <c r="L16" s="3">
        <v>0.3</v>
      </c>
      <c r="M16" s="75">
        <v>4045.67</v>
      </c>
      <c r="N16" s="5">
        <v>3</v>
      </c>
      <c r="O16" s="5">
        <v>2</v>
      </c>
      <c r="P16" s="3">
        <v>0.1</v>
      </c>
      <c r="Q16" s="75">
        <v>404.56700000000001</v>
      </c>
    </row>
    <row r="17" spans="1:17">
      <c r="A17" t="s">
        <v>74</v>
      </c>
      <c r="B17" s="1">
        <v>2</v>
      </c>
      <c r="C17" s="74">
        <v>1</v>
      </c>
      <c r="D17" s="3">
        <v>0.75</v>
      </c>
      <c r="E17" s="74">
        <v>0</v>
      </c>
      <c r="F17" s="3">
        <v>0.25</v>
      </c>
      <c r="G17" s="74">
        <v>0</v>
      </c>
      <c r="H17" s="3">
        <v>0.5</v>
      </c>
      <c r="I17" s="74" t="s">
        <v>1774</v>
      </c>
      <c r="J17" s="3">
        <v>0.8</v>
      </c>
      <c r="K17" s="74" t="s">
        <v>1774</v>
      </c>
      <c r="L17" s="3">
        <v>0.3</v>
      </c>
      <c r="M17" s="75">
        <v>9102.75</v>
      </c>
      <c r="N17" s="5">
        <v>3</v>
      </c>
      <c r="O17" s="5">
        <v>2</v>
      </c>
      <c r="P17" s="3">
        <v>0.1</v>
      </c>
      <c r="Q17" s="75">
        <v>910.27500000000009</v>
      </c>
    </row>
    <row r="18" spans="1:17">
      <c r="A18" t="s">
        <v>75</v>
      </c>
      <c r="B18" s="1">
        <v>5</v>
      </c>
      <c r="C18" s="74">
        <v>0.6</v>
      </c>
      <c r="D18" s="3">
        <v>0.75</v>
      </c>
      <c r="E18" s="74">
        <v>0.6</v>
      </c>
      <c r="F18" s="3">
        <v>0.25</v>
      </c>
      <c r="G18" s="74">
        <v>0.2</v>
      </c>
      <c r="H18" s="3">
        <v>0.5</v>
      </c>
      <c r="I18" s="74">
        <v>0.5</v>
      </c>
      <c r="J18" s="3">
        <v>0.8</v>
      </c>
      <c r="K18" s="74">
        <v>0.5</v>
      </c>
      <c r="L18" s="3">
        <v>0.3</v>
      </c>
      <c r="M18" s="75">
        <v>20228.330000000002</v>
      </c>
      <c r="N18" s="5">
        <v>2</v>
      </c>
      <c r="O18" s="5">
        <v>3</v>
      </c>
      <c r="P18" s="3">
        <v>0.15000000000000002</v>
      </c>
      <c r="Q18" s="75">
        <v>3034.2495000000008</v>
      </c>
    </row>
    <row r="19" spans="1:17">
      <c r="A19" t="s">
        <v>76</v>
      </c>
      <c r="B19" s="1">
        <v>2</v>
      </c>
      <c r="C19" s="74">
        <v>0.5</v>
      </c>
      <c r="D19" s="3">
        <v>0.75</v>
      </c>
      <c r="E19" s="74">
        <v>1.5</v>
      </c>
      <c r="F19" s="3">
        <v>0.25</v>
      </c>
      <c r="G19" s="74">
        <v>0</v>
      </c>
      <c r="H19" s="3">
        <v>0.5</v>
      </c>
      <c r="I19" s="74" t="s">
        <v>1774</v>
      </c>
      <c r="J19" s="3">
        <v>0.8</v>
      </c>
      <c r="K19" s="74">
        <v>0</v>
      </c>
      <c r="L19" s="3">
        <v>0.3</v>
      </c>
      <c r="M19" s="75">
        <v>8091.33</v>
      </c>
      <c r="N19" s="5">
        <v>2</v>
      </c>
      <c r="O19" s="5">
        <v>3</v>
      </c>
      <c r="P19" s="3">
        <v>0.15000000000000002</v>
      </c>
      <c r="Q19" s="75">
        <v>1213.6995000000002</v>
      </c>
    </row>
    <row r="20" spans="1:17">
      <c r="A20" t="s">
        <v>78</v>
      </c>
      <c r="B20" s="1">
        <v>2</v>
      </c>
      <c r="C20" s="74">
        <v>1</v>
      </c>
      <c r="D20" s="3">
        <v>0.75</v>
      </c>
      <c r="E20" s="74">
        <v>1</v>
      </c>
      <c r="F20" s="3">
        <v>0.25</v>
      </c>
      <c r="G20" s="74">
        <v>0.5</v>
      </c>
      <c r="H20" s="3">
        <v>0.5</v>
      </c>
      <c r="I20" s="74">
        <v>1</v>
      </c>
      <c r="J20" s="3">
        <v>0.8</v>
      </c>
      <c r="K20" s="74">
        <v>0</v>
      </c>
      <c r="L20" s="3">
        <v>0.3</v>
      </c>
      <c r="M20" s="75">
        <v>9102.75</v>
      </c>
      <c r="N20" s="5">
        <v>4</v>
      </c>
      <c r="O20" s="5">
        <v>1</v>
      </c>
      <c r="P20" s="3">
        <v>0.05</v>
      </c>
      <c r="Q20" s="75">
        <v>455.13750000000005</v>
      </c>
    </row>
    <row r="21" spans="1:17">
      <c r="A21" t="s">
        <v>79</v>
      </c>
      <c r="B21" s="1">
        <v>2</v>
      </c>
      <c r="C21" s="74">
        <v>0</v>
      </c>
      <c r="D21" s="3">
        <v>0.75</v>
      </c>
      <c r="E21" s="74">
        <v>0</v>
      </c>
      <c r="F21" s="3">
        <v>0.25</v>
      </c>
      <c r="G21" s="74">
        <v>0</v>
      </c>
      <c r="H21" s="3">
        <v>0.5</v>
      </c>
      <c r="I21" s="74">
        <v>0</v>
      </c>
      <c r="J21" s="3">
        <v>0.8</v>
      </c>
      <c r="K21" s="74" t="s">
        <v>1774</v>
      </c>
      <c r="L21" s="3">
        <v>0.3</v>
      </c>
      <c r="M21" s="75">
        <v>8091.33</v>
      </c>
      <c r="N21" s="5">
        <v>1</v>
      </c>
      <c r="O21" s="5">
        <v>4</v>
      </c>
      <c r="P21" s="3">
        <v>0.2</v>
      </c>
      <c r="Q21" s="75">
        <v>1618.2660000000001</v>
      </c>
    </row>
    <row r="22" spans="1:17">
      <c r="A22" t="s">
        <v>80</v>
      </c>
      <c r="B22" s="1">
        <v>5</v>
      </c>
      <c r="C22" s="74">
        <v>0.8</v>
      </c>
      <c r="D22" s="3">
        <v>0.75</v>
      </c>
      <c r="E22" s="74">
        <v>0.4</v>
      </c>
      <c r="F22" s="3">
        <v>0.25</v>
      </c>
      <c r="G22" s="74">
        <v>0.2</v>
      </c>
      <c r="H22" s="3">
        <v>0.5</v>
      </c>
      <c r="I22" s="74">
        <v>0</v>
      </c>
      <c r="J22" s="3">
        <v>0.8</v>
      </c>
      <c r="K22" s="74">
        <v>0</v>
      </c>
      <c r="L22" s="3">
        <v>0.3</v>
      </c>
      <c r="M22" s="75">
        <v>20228.330000000002</v>
      </c>
      <c r="N22" s="5">
        <v>2</v>
      </c>
      <c r="O22" s="5">
        <v>3</v>
      </c>
      <c r="P22" s="3">
        <v>0.15000000000000002</v>
      </c>
      <c r="Q22" s="75">
        <v>3034.2495000000008</v>
      </c>
    </row>
    <row r="23" spans="1:17">
      <c r="A23" t="s">
        <v>81</v>
      </c>
      <c r="B23" s="1">
        <v>1</v>
      </c>
      <c r="C23" s="74">
        <v>0</v>
      </c>
      <c r="D23" s="3">
        <v>0.75</v>
      </c>
      <c r="E23" s="74">
        <v>0</v>
      </c>
      <c r="F23" s="3">
        <v>0.25</v>
      </c>
      <c r="G23" s="74">
        <v>0</v>
      </c>
      <c r="H23" s="3">
        <v>0.5</v>
      </c>
      <c r="I23" s="74" t="s">
        <v>1774</v>
      </c>
      <c r="J23" s="3">
        <v>0.8</v>
      </c>
      <c r="K23" s="74">
        <v>0</v>
      </c>
      <c r="L23" s="3">
        <v>0.3</v>
      </c>
      <c r="M23" s="75">
        <v>5057.08</v>
      </c>
      <c r="N23" s="5">
        <v>1</v>
      </c>
      <c r="O23" s="5">
        <v>4</v>
      </c>
      <c r="P23" s="3">
        <v>0.2</v>
      </c>
      <c r="Q23" s="75">
        <v>1011.4160000000001</v>
      </c>
    </row>
    <row r="24" spans="1:17">
      <c r="A24" t="s">
        <v>82</v>
      </c>
      <c r="B24" s="1">
        <v>4</v>
      </c>
      <c r="C24" s="74">
        <v>0.25</v>
      </c>
      <c r="D24" s="3">
        <v>0.75</v>
      </c>
      <c r="E24" s="74">
        <v>0</v>
      </c>
      <c r="F24" s="3">
        <v>0.25</v>
      </c>
      <c r="G24" s="74">
        <v>0</v>
      </c>
      <c r="H24" s="3">
        <v>0.5</v>
      </c>
      <c r="I24" s="74">
        <v>1</v>
      </c>
      <c r="J24" s="3">
        <v>0.8</v>
      </c>
      <c r="K24" s="74">
        <v>1</v>
      </c>
      <c r="L24" s="3">
        <v>0.3</v>
      </c>
      <c r="M24" s="75">
        <v>17194.080000000002</v>
      </c>
      <c r="N24" s="5">
        <v>2</v>
      </c>
      <c r="O24" s="5">
        <v>3</v>
      </c>
      <c r="P24" s="3">
        <v>0.15000000000000002</v>
      </c>
      <c r="Q24" s="75">
        <v>2579.1120000000005</v>
      </c>
    </row>
    <row r="25" spans="1:17">
      <c r="A25" t="s">
        <v>83</v>
      </c>
      <c r="B25" s="1">
        <v>5</v>
      </c>
      <c r="C25" s="74">
        <v>0.4</v>
      </c>
      <c r="D25" s="3">
        <v>0.75</v>
      </c>
      <c r="E25" s="74">
        <v>0</v>
      </c>
      <c r="F25" s="3">
        <v>0.25</v>
      </c>
      <c r="G25" s="74">
        <v>0.2</v>
      </c>
      <c r="H25" s="3">
        <v>0.5</v>
      </c>
      <c r="I25" s="74">
        <v>1</v>
      </c>
      <c r="J25" s="3">
        <v>0.8</v>
      </c>
      <c r="K25" s="74" t="s">
        <v>1774</v>
      </c>
      <c r="L25" s="3">
        <v>0.3</v>
      </c>
      <c r="M25" s="75">
        <v>19216.919999999998</v>
      </c>
      <c r="N25" s="5">
        <v>2</v>
      </c>
      <c r="O25" s="5">
        <v>3</v>
      </c>
      <c r="P25" s="3">
        <v>0.15000000000000002</v>
      </c>
      <c r="Q25" s="75">
        <v>2882.538</v>
      </c>
    </row>
    <row r="26" spans="1:17">
      <c r="A26" t="s">
        <v>85</v>
      </c>
      <c r="B26" s="1">
        <v>4</v>
      </c>
      <c r="C26" s="74">
        <v>0.25</v>
      </c>
      <c r="D26" s="3">
        <v>0.75</v>
      </c>
      <c r="E26" s="74">
        <v>0</v>
      </c>
      <c r="F26" s="3">
        <v>0.25</v>
      </c>
      <c r="G26" s="74">
        <v>0</v>
      </c>
      <c r="H26" s="3">
        <v>0.5</v>
      </c>
      <c r="I26" s="74" t="s">
        <v>1774</v>
      </c>
      <c r="J26" s="3">
        <v>0.8</v>
      </c>
      <c r="K26" s="74">
        <v>0</v>
      </c>
      <c r="L26" s="3">
        <v>0.3</v>
      </c>
      <c r="M26" s="75">
        <v>19216.919999999998</v>
      </c>
      <c r="N26" s="5">
        <v>1</v>
      </c>
      <c r="O26" s="5">
        <v>4</v>
      </c>
      <c r="P26" s="3">
        <v>0.2</v>
      </c>
      <c r="Q26" s="75">
        <v>3843.384</v>
      </c>
    </row>
    <row r="27" spans="1:17">
      <c r="A27" t="s">
        <v>87</v>
      </c>
      <c r="B27" s="1">
        <v>6</v>
      </c>
      <c r="C27" s="74">
        <v>0</v>
      </c>
      <c r="D27" s="3">
        <v>0.75</v>
      </c>
      <c r="E27" s="74">
        <v>0</v>
      </c>
      <c r="F27" s="3">
        <v>0.25</v>
      </c>
      <c r="G27" s="74">
        <v>0</v>
      </c>
      <c r="H27" s="3">
        <v>0.4</v>
      </c>
      <c r="I27" s="74">
        <v>0.5</v>
      </c>
      <c r="J27" s="3">
        <v>0.8</v>
      </c>
      <c r="K27" s="74">
        <v>0</v>
      </c>
      <c r="L27" s="3">
        <v>0.3</v>
      </c>
      <c r="M27" s="75">
        <v>21239.75</v>
      </c>
      <c r="N27" s="5">
        <v>0</v>
      </c>
      <c r="O27" s="5">
        <v>5</v>
      </c>
      <c r="P27" s="3">
        <v>0.25</v>
      </c>
      <c r="Q27" s="75">
        <v>5309.9375</v>
      </c>
    </row>
    <row r="28" spans="1:17">
      <c r="A28" t="s">
        <v>89</v>
      </c>
      <c r="B28" s="1">
        <v>3</v>
      </c>
      <c r="C28" s="74">
        <v>1</v>
      </c>
      <c r="D28" s="3">
        <v>0.75</v>
      </c>
      <c r="E28" s="74">
        <v>0.33333333333333331</v>
      </c>
      <c r="F28" s="3">
        <v>0.25</v>
      </c>
      <c r="G28" s="74">
        <v>0.33333333333333331</v>
      </c>
      <c r="H28" s="3">
        <v>0.5</v>
      </c>
      <c r="I28" s="74">
        <v>0.33333333333333331</v>
      </c>
      <c r="J28" s="3">
        <v>0.8</v>
      </c>
      <c r="K28" s="74" t="s">
        <v>1774</v>
      </c>
      <c r="L28" s="3">
        <v>0.3</v>
      </c>
      <c r="M28" s="75">
        <v>12137</v>
      </c>
      <c r="N28" s="5">
        <v>3</v>
      </c>
      <c r="O28" s="5">
        <v>2</v>
      </c>
      <c r="P28" s="3">
        <v>0.1</v>
      </c>
      <c r="Q28" s="75">
        <v>1213.7</v>
      </c>
    </row>
    <row r="29" spans="1:17">
      <c r="A29" t="s">
        <v>90</v>
      </c>
      <c r="B29" s="1">
        <v>2</v>
      </c>
      <c r="C29" s="74">
        <v>0</v>
      </c>
      <c r="D29" s="3">
        <v>0.75</v>
      </c>
      <c r="E29" s="74">
        <v>0</v>
      </c>
      <c r="F29" s="3">
        <v>0.25</v>
      </c>
      <c r="G29" s="74">
        <v>0</v>
      </c>
      <c r="H29" s="3">
        <v>0.5</v>
      </c>
      <c r="I29" s="74" t="s">
        <v>1774</v>
      </c>
      <c r="J29" s="3">
        <v>0.8</v>
      </c>
      <c r="K29" s="74" t="s">
        <v>1774</v>
      </c>
      <c r="L29" s="3">
        <v>0.3</v>
      </c>
      <c r="M29" s="75">
        <v>9102.75</v>
      </c>
      <c r="N29" s="5">
        <v>2</v>
      </c>
      <c r="O29" s="5">
        <v>3</v>
      </c>
      <c r="P29" s="3">
        <v>0.15000000000000002</v>
      </c>
      <c r="Q29" s="75">
        <v>1365.4125000000001</v>
      </c>
    </row>
    <row r="30" spans="1:17">
      <c r="A30" t="s">
        <v>91</v>
      </c>
      <c r="B30" s="1">
        <v>2</v>
      </c>
      <c r="C30" s="74">
        <v>0.5</v>
      </c>
      <c r="D30" s="3">
        <v>0.75</v>
      </c>
      <c r="E30" s="74">
        <v>0.5</v>
      </c>
      <c r="F30" s="3">
        <v>0.25</v>
      </c>
      <c r="G30" s="74">
        <v>0.5</v>
      </c>
      <c r="H30" s="3">
        <v>0.5</v>
      </c>
      <c r="I30" s="74" t="s">
        <v>1774</v>
      </c>
      <c r="J30" s="3">
        <v>0.8</v>
      </c>
      <c r="K30" s="74" t="s">
        <v>1774</v>
      </c>
      <c r="L30" s="3">
        <v>0.3</v>
      </c>
      <c r="M30" s="75">
        <v>8091.33</v>
      </c>
      <c r="N30" s="5">
        <v>4</v>
      </c>
      <c r="O30" s="5">
        <v>1</v>
      </c>
      <c r="P30" s="3">
        <v>0.05</v>
      </c>
      <c r="Q30" s="75">
        <v>404.56650000000002</v>
      </c>
    </row>
    <row r="31" spans="1:17">
      <c r="A31" t="s">
        <v>92</v>
      </c>
      <c r="B31" s="1">
        <v>27</v>
      </c>
      <c r="C31" s="74">
        <v>0.1111111111111111</v>
      </c>
      <c r="D31" s="3">
        <v>0.5</v>
      </c>
      <c r="E31" s="74">
        <v>0.22222222222222221</v>
      </c>
      <c r="F31" s="3">
        <v>0.25</v>
      </c>
      <c r="G31" s="74">
        <v>0</v>
      </c>
      <c r="H31" s="3">
        <v>0.3</v>
      </c>
      <c r="I31" s="74">
        <v>0.72222222222222221</v>
      </c>
      <c r="J31" s="3">
        <v>0.8</v>
      </c>
      <c r="K31" s="74">
        <v>0</v>
      </c>
      <c r="L31" s="3">
        <v>0.3</v>
      </c>
      <c r="M31" s="75">
        <v>111255.83</v>
      </c>
      <c r="N31" s="5">
        <v>0</v>
      </c>
      <c r="O31" s="5">
        <v>5</v>
      </c>
      <c r="P31" s="3">
        <v>0.25</v>
      </c>
      <c r="Q31" s="75">
        <v>27813.9575</v>
      </c>
    </row>
    <row r="32" spans="1:17">
      <c r="A32" t="s">
        <v>94</v>
      </c>
      <c r="B32" s="1">
        <v>4</v>
      </c>
      <c r="C32" s="74">
        <v>0.25</v>
      </c>
      <c r="D32" s="3">
        <v>0.75</v>
      </c>
      <c r="E32" s="74">
        <v>0.25</v>
      </c>
      <c r="F32" s="3">
        <v>0.25</v>
      </c>
      <c r="G32" s="74">
        <v>0</v>
      </c>
      <c r="H32" s="3">
        <v>0.5</v>
      </c>
      <c r="I32" s="74">
        <v>0.5</v>
      </c>
      <c r="J32" s="3">
        <v>0.8</v>
      </c>
      <c r="K32" s="74">
        <v>0</v>
      </c>
      <c r="L32" s="3">
        <v>0.3</v>
      </c>
      <c r="M32" s="75">
        <v>18205.5</v>
      </c>
      <c r="N32" s="5">
        <v>1</v>
      </c>
      <c r="O32" s="5">
        <v>4</v>
      </c>
      <c r="P32" s="3">
        <v>0.2</v>
      </c>
      <c r="Q32" s="75">
        <v>3641.1000000000004</v>
      </c>
    </row>
    <row r="33" spans="1:17">
      <c r="A33" t="s">
        <v>96</v>
      </c>
      <c r="B33" s="1">
        <v>4</v>
      </c>
      <c r="C33" s="74">
        <v>0.5</v>
      </c>
      <c r="D33" s="3">
        <v>0.75</v>
      </c>
      <c r="E33" s="74">
        <v>0.25</v>
      </c>
      <c r="F33" s="3">
        <v>0.25</v>
      </c>
      <c r="G33" s="74">
        <v>0</v>
      </c>
      <c r="H33" s="3">
        <v>0.5</v>
      </c>
      <c r="I33" s="74">
        <v>1</v>
      </c>
      <c r="J33" s="3">
        <v>0.8</v>
      </c>
      <c r="K33" s="74" t="s">
        <v>1774</v>
      </c>
      <c r="L33" s="3">
        <v>0.3</v>
      </c>
      <c r="M33" s="75">
        <v>13148.42</v>
      </c>
      <c r="N33" s="5">
        <v>3</v>
      </c>
      <c r="O33" s="5">
        <v>2</v>
      </c>
      <c r="P33" s="3">
        <v>0.1</v>
      </c>
      <c r="Q33" s="75">
        <v>1314.8420000000001</v>
      </c>
    </row>
    <row r="34" spans="1:17">
      <c r="A34" t="s">
        <v>97</v>
      </c>
      <c r="B34" s="1">
        <v>3</v>
      </c>
      <c r="C34" s="74">
        <v>0.33333333333333331</v>
      </c>
      <c r="D34" s="3">
        <v>0.75</v>
      </c>
      <c r="E34" s="74">
        <v>0</v>
      </c>
      <c r="F34" s="3">
        <v>0.25</v>
      </c>
      <c r="G34" s="74">
        <v>0</v>
      </c>
      <c r="H34" s="3">
        <v>0.5</v>
      </c>
      <c r="I34" s="74">
        <v>1</v>
      </c>
      <c r="J34" s="3">
        <v>0.8</v>
      </c>
      <c r="K34" s="74" t="s">
        <v>1774</v>
      </c>
      <c r="L34" s="3">
        <v>0.3</v>
      </c>
      <c r="M34" s="75">
        <v>13148.42</v>
      </c>
      <c r="N34" s="5">
        <v>2</v>
      </c>
      <c r="O34" s="5">
        <v>3</v>
      </c>
      <c r="P34" s="3">
        <v>0.15000000000000002</v>
      </c>
      <c r="Q34" s="75">
        <v>1972.2630000000004</v>
      </c>
    </row>
    <row r="35" spans="1:17">
      <c r="A35" t="s">
        <v>98</v>
      </c>
      <c r="B35" s="1">
        <v>1</v>
      </c>
      <c r="C35" s="74">
        <v>0</v>
      </c>
      <c r="D35" s="3">
        <v>0.75</v>
      </c>
      <c r="E35" s="74">
        <v>1</v>
      </c>
      <c r="F35" s="3">
        <v>0.25</v>
      </c>
      <c r="G35" s="74">
        <v>0</v>
      </c>
      <c r="H35" s="3">
        <v>0.5</v>
      </c>
      <c r="I35" s="74" t="s">
        <v>1774</v>
      </c>
      <c r="J35" s="3">
        <v>0.8</v>
      </c>
      <c r="K35" s="74" t="s">
        <v>1774</v>
      </c>
      <c r="L35" s="3">
        <v>0.3</v>
      </c>
      <c r="M35" s="75">
        <v>4045.67</v>
      </c>
      <c r="N35" s="5">
        <v>3</v>
      </c>
      <c r="O35" s="5">
        <v>2</v>
      </c>
      <c r="P35" s="3">
        <v>0.1</v>
      </c>
      <c r="Q35" s="75">
        <v>404.56700000000001</v>
      </c>
    </row>
    <row r="36" spans="1:17">
      <c r="A36" t="s">
        <v>100</v>
      </c>
      <c r="B36" s="1">
        <v>1</v>
      </c>
      <c r="C36" s="74">
        <v>0</v>
      </c>
      <c r="D36" s="3">
        <v>0.75</v>
      </c>
      <c r="E36" s="74">
        <v>0</v>
      </c>
      <c r="F36" s="3">
        <v>0.25</v>
      </c>
      <c r="G36" s="74">
        <v>1</v>
      </c>
      <c r="H36" s="3">
        <v>0.5</v>
      </c>
      <c r="I36" s="74" t="s">
        <v>1774</v>
      </c>
      <c r="J36" s="3">
        <v>0.8</v>
      </c>
      <c r="K36" s="74" t="s">
        <v>1774</v>
      </c>
      <c r="L36" s="3">
        <v>0.3</v>
      </c>
      <c r="M36" s="75">
        <v>5057.08</v>
      </c>
      <c r="N36" s="5">
        <v>3</v>
      </c>
      <c r="O36" s="5">
        <v>2</v>
      </c>
      <c r="P36" s="3">
        <v>0.1</v>
      </c>
      <c r="Q36" s="75">
        <v>505.70800000000003</v>
      </c>
    </row>
    <row r="37" spans="1:17">
      <c r="A37" t="s">
        <v>101</v>
      </c>
      <c r="B37" s="1">
        <v>2</v>
      </c>
      <c r="C37" s="74">
        <v>1</v>
      </c>
      <c r="D37" s="3">
        <v>0.75</v>
      </c>
      <c r="E37" s="74">
        <v>0.5</v>
      </c>
      <c r="F37" s="3">
        <v>0.25</v>
      </c>
      <c r="G37" s="74">
        <v>0</v>
      </c>
      <c r="H37" s="3">
        <v>0.5</v>
      </c>
      <c r="I37" s="74" t="s">
        <v>1774</v>
      </c>
      <c r="J37" s="3">
        <v>0.8</v>
      </c>
      <c r="K37" s="74">
        <v>1</v>
      </c>
      <c r="L37" s="3">
        <v>0.3</v>
      </c>
      <c r="M37" s="75">
        <v>8091.33</v>
      </c>
      <c r="N37" s="5">
        <v>4</v>
      </c>
      <c r="O37" s="5">
        <v>1</v>
      </c>
      <c r="P37" s="3">
        <v>0.05</v>
      </c>
      <c r="Q37" s="75">
        <v>404.56650000000002</v>
      </c>
    </row>
    <row r="38" spans="1:17">
      <c r="A38" t="s">
        <v>103</v>
      </c>
      <c r="B38" s="1">
        <v>3</v>
      </c>
      <c r="C38" s="74">
        <v>0.66666666666666663</v>
      </c>
      <c r="D38" s="3">
        <v>0.75</v>
      </c>
      <c r="E38" s="74">
        <v>0.66666666666666663</v>
      </c>
      <c r="F38" s="3">
        <v>0.25</v>
      </c>
      <c r="G38" s="74">
        <v>0</v>
      </c>
      <c r="H38" s="3">
        <v>0.5</v>
      </c>
      <c r="I38" s="74" t="s">
        <v>1774</v>
      </c>
      <c r="J38" s="3">
        <v>0.8</v>
      </c>
      <c r="K38" s="74">
        <v>0</v>
      </c>
      <c r="L38" s="3">
        <v>0.3</v>
      </c>
      <c r="M38" s="75">
        <v>13148.42</v>
      </c>
      <c r="N38" s="5">
        <v>2</v>
      </c>
      <c r="O38" s="5">
        <v>3</v>
      </c>
      <c r="P38" s="3">
        <v>0.15000000000000002</v>
      </c>
      <c r="Q38" s="75">
        <v>1972.2630000000004</v>
      </c>
    </row>
    <row r="39" spans="1:17">
      <c r="A39" t="s">
        <v>105</v>
      </c>
      <c r="B39" s="1">
        <v>1</v>
      </c>
      <c r="C39" s="74">
        <v>0</v>
      </c>
      <c r="D39" s="3">
        <v>0.75</v>
      </c>
      <c r="E39" s="74">
        <v>0</v>
      </c>
      <c r="F39" s="3">
        <v>0.25</v>
      </c>
      <c r="G39" s="74">
        <v>0</v>
      </c>
      <c r="H39" s="3">
        <v>0.5</v>
      </c>
      <c r="I39" s="74" t="s">
        <v>1774</v>
      </c>
      <c r="J39" s="3">
        <v>0.8</v>
      </c>
      <c r="K39" s="74" t="s">
        <v>1774</v>
      </c>
      <c r="L39" s="3">
        <v>0.3</v>
      </c>
      <c r="M39" s="75">
        <v>5057.08</v>
      </c>
      <c r="N39" s="5">
        <v>2</v>
      </c>
      <c r="O39" s="5">
        <v>3</v>
      </c>
      <c r="P39" s="3">
        <v>0.15000000000000002</v>
      </c>
      <c r="Q39" s="75">
        <v>758.56200000000013</v>
      </c>
    </row>
    <row r="40" spans="1:17">
      <c r="A40" t="s">
        <v>106</v>
      </c>
      <c r="B40" s="1">
        <v>1</v>
      </c>
      <c r="C40" s="74">
        <v>1</v>
      </c>
      <c r="D40" s="3">
        <v>0.75</v>
      </c>
      <c r="E40" s="74">
        <v>1</v>
      </c>
      <c r="F40" s="3">
        <v>0.25</v>
      </c>
      <c r="G40" s="74">
        <v>0</v>
      </c>
      <c r="H40" s="3">
        <v>0.5</v>
      </c>
      <c r="I40" s="74" t="s">
        <v>1774</v>
      </c>
      <c r="J40" s="3">
        <v>0.8</v>
      </c>
      <c r="K40" s="74" t="s">
        <v>1774</v>
      </c>
      <c r="L40" s="3">
        <v>0.3</v>
      </c>
      <c r="M40" s="75">
        <v>5057.08</v>
      </c>
      <c r="N40" s="5">
        <v>4</v>
      </c>
      <c r="O40" s="5">
        <v>1</v>
      </c>
      <c r="P40" s="3">
        <v>0.05</v>
      </c>
      <c r="Q40" s="75">
        <v>252.85400000000001</v>
      </c>
    </row>
    <row r="41" spans="1:17">
      <c r="A41" t="s">
        <v>107</v>
      </c>
      <c r="B41" s="1">
        <v>2</v>
      </c>
      <c r="C41" s="74">
        <v>0.5</v>
      </c>
      <c r="D41" s="3">
        <v>0.75</v>
      </c>
      <c r="E41" s="74">
        <v>0.5</v>
      </c>
      <c r="F41" s="3">
        <v>0.25</v>
      </c>
      <c r="G41" s="74">
        <v>0</v>
      </c>
      <c r="H41" s="3">
        <v>0.5</v>
      </c>
      <c r="I41" s="74">
        <v>1</v>
      </c>
      <c r="J41" s="3">
        <v>0.8</v>
      </c>
      <c r="K41" s="74">
        <v>0</v>
      </c>
      <c r="L41" s="3">
        <v>0.3</v>
      </c>
      <c r="M41" s="75">
        <v>8091.33</v>
      </c>
      <c r="N41" s="5">
        <v>2</v>
      </c>
      <c r="O41" s="5">
        <v>3</v>
      </c>
      <c r="P41" s="3">
        <v>0.15000000000000002</v>
      </c>
      <c r="Q41" s="75">
        <v>1213.6995000000002</v>
      </c>
    </row>
    <row r="42" spans="1:17">
      <c r="A42" t="s">
        <v>109</v>
      </c>
      <c r="B42" s="1">
        <v>3</v>
      </c>
      <c r="C42" s="74">
        <v>0</v>
      </c>
      <c r="D42" s="3">
        <v>0.75</v>
      </c>
      <c r="E42" s="74">
        <v>0</v>
      </c>
      <c r="F42" s="3">
        <v>0.25</v>
      </c>
      <c r="G42" s="74">
        <v>0</v>
      </c>
      <c r="H42" s="3">
        <v>0.5</v>
      </c>
      <c r="I42" s="74">
        <v>1</v>
      </c>
      <c r="J42" s="3">
        <v>0.8</v>
      </c>
      <c r="K42" s="74">
        <v>0</v>
      </c>
      <c r="L42" s="3">
        <v>0.3</v>
      </c>
      <c r="M42" s="75">
        <v>12137</v>
      </c>
      <c r="N42" s="5">
        <v>1</v>
      </c>
      <c r="O42" s="5">
        <v>4</v>
      </c>
      <c r="P42" s="3">
        <v>0.2</v>
      </c>
      <c r="Q42" s="75">
        <v>2427.4</v>
      </c>
    </row>
    <row r="43" spans="1:17">
      <c r="A43" t="s">
        <v>111</v>
      </c>
      <c r="B43" s="1">
        <v>1</v>
      </c>
      <c r="C43" s="74">
        <v>1</v>
      </c>
      <c r="D43" s="3">
        <v>0.75</v>
      </c>
      <c r="E43" s="74">
        <v>0</v>
      </c>
      <c r="F43" s="3">
        <v>0.25</v>
      </c>
      <c r="G43" s="74">
        <v>0</v>
      </c>
      <c r="H43" s="3">
        <v>0.5</v>
      </c>
      <c r="I43" s="74" t="s">
        <v>1774</v>
      </c>
      <c r="J43" s="3">
        <v>0.8</v>
      </c>
      <c r="K43" s="74">
        <v>0</v>
      </c>
      <c r="L43" s="3">
        <v>0.3</v>
      </c>
      <c r="M43" s="75">
        <v>6068.5</v>
      </c>
      <c r="N43" s="5">
        <v>2</v>
      </c>
      <c r="O43" s="5">
        <v>3</v>
      </c>
      <c r="P43" s="3">
        <v>0.15000000000000002</v>
      </c>
      <c r="Q43" s="75">
        <v>910.27500000000009</v>
      </c>
    </row>
    <row r="44" spans="1:17">
      <c r="A44" t="s">
        <v>113</v>
      </c>
      <c r="B44" s="1">
        <v>22</v>
      </c>
      <c r="C44" s="74">
        <v>1</v>
      </c>
      <c r="D44" s="3">
        <v>0.5</v>
      </c>
      <c r="E44" s="74">
        <v>0.86363636363636365</v>
      </c>
      <c r="F44" s="3">
        <v>0.25</v>
      </c>
      <c r="G44" s="74">
        <v>0.54545454545454541</v>
      </c>
      <c r="H44" s="3">
        <v>0.3</v>
      </c>
      <c r="I44" s="74">
        <v>0.92307692307692313</v>
      </c>
      <c r="J44" s="3">
        <v>0.8</v>
      </c>
      <c r="K44" s="74">
        <v>5.8823529411764705E-2</v>
      </c>
      <c r="L44" s="3">
        <v>0.3</v>
      </c>
      <c r="M44" s="75">
        <v>87993.25</v>
      </c>
      <c r="N44" s="5">
        <v>4</v>
      </c>
      <c r="O44" s="5">
        <v>1</v>
      </c>
      <c r="P44" s="3">
        <v>0.05</v>
      </c>
      <c r="Q44" s="75">
        <v>4399.6625000000004</v>
      </c>
    </row>
    <row r="45" spans="1:17">
      <c r="A45" t="s">
        <v>115</v>
      </c>
      <c r="B45" s="1">
        <v>1</v>
      </c>
      <c r="C45" s="74">
        <v>0</v>
      </c>
      <c r="D45" s="3">
        <v>0.75</v>
      </c>
      <c r="E45" s="74">
        <v>1</v>
      </c>
      <c r="F45" s="3">
        <v>0.25</v>
      </c>
      <c r="G45" s="74">
        <v>0</v>
      </c>
      <c r="H45" s="3">
        <v>0.5</v>
      </c>
      <c r="I45" s="74" t="s">
        <v>1774</v>
      </c>
      <c r="J45" s="3">
        <v>0.8</v>
      </c>
      <c r="K45" s="74">
        <v>0</v>
      </c>
      <c r="L45" s="3">
        <v>0.3</v>
      </c>
      <c r="M45" s="75">
        <v>4045.67</v>
      </c>
      <c r="N45" s="5">
        <v>2</v>
      </c>
      <c r="O45" s="5">
        <v>3</v>
      </c>
      <c r="P45" s="3">
        <v>0.15000000000000002</v>
      </c>
      <c r="Q45" s="75">
        <v>606.85050000000012</v>
      </c>
    </row>
    <row r="46" spans="1:17">
      <c r="A46" t="s">
        <v>116</v>
      </c>
      <c r="B46" s="1">
        <v>3</v>
      </c>
      <c r="C46" s="74">
        <v>0.66666666666666663</v>
      </c>
      <c r="D46" s="3">
        <v>0.75</v>
      </c>
      <c r="E46" s="74">
        <v>0.66666666666666663</v>
      </c>
      <c r="F46" s="3">
        <v>0.25</v>
      </c>
      <c r="G46" s="74">
        <v>0.33333333333333331</v>
      </c>
      <c r="H46" s="3">
        <v>0.5</v>
      </c>
      <c r="I46" s="74" t="s">
        <v>1774</v>
      </c>
      <c r="J46" s="3">
        <v>0.8</v>
      </c>
      <c r="K46" s="74" t="s">
        <v>1774</v>
      </c>
      <c r="L46" s="3">
        <v>0.3</v>
      </c>
      <c r="M46" s="75">
        <v>13148.42</v>
      </c>
      <c r="N46" s="5">
        <v>3</v>
      </c>
      <c r="O46" s="5">
        <v>2</v>
      </c>
      <c r="P46" s="3">
        <v>0.1</v>
      </c>
      <c r="Q46" s="75">
        <v>1314.8420000000001</v>
      </c>
    </row>
    <row r="47" spans="1:17">
      <c r="A47" t="s">
        <v>117</v>
      </c>
      <c r="B47" s="1">
        <v>1</v>
      </c>
      <c r="C47" s="74">
        <v>1</v>
      </c>
      <c r="D47" s="3">
        <v>0.75</v>
      </c>
      <c r="E47" s="74">
        <v>0</v>
      </c>
      <c r="F47" s="3">
        <v>0.25</v>
      </c>
      <c r="G47" s="74">
        <v>0</v>
      </c>
      <c r="H47" s="3">
        <v>0.5</v>
      </c>
      <c r="I47" s="74">
        <v>1</v>
      </c>
      <c r="J47" s="3">
        <v>0.8</v>
      </c>
      <c r="K47" s="74" t="s">
        <v>1774</v>
      </c>
      <c r="L47" s="3">
        <v>0.3</v>
      </c>
      <c r="M47" s="75">
        <v>4045.67</v>
      </c>
      <c r="N47" s="5">
        <v>3</v>
      </c>
      <c r="O47" s="5">
        <v>2</v>
      </c>
      <c r="P47" s="3">
        <v>0.1</v>
      </c>
      <c r="Q47" s="75">
        <v>404.56700000000001</v>
      </c>
    </row>
    <row r="48" spans="1:17">
      <c r="A48" t="s">
        <v>118</v>
      </c>
      <c r="B48" s="1">
        <v>1</v>
      </c>
      <c r="C48" s="74">
        <v>1</v>
      </c>
      <c r="D48" s="3">
        <v>0.75</v>
      </c>
      <c r="E48" s="74">
        <v>0</v>
      </c>
      <c r="F48" s="3">
        <v>0.25</v>
      </c>
      <c r="G48" s="74">
        <v>0</v>
      </c>
      <c r="H48" s="3">
        <v>0.5</v>
      </c>
      <c r="I48" s="74" t="s">
        <v>1774</v>
      </c>
      <c r="J48" s="3">
        <v>0.8</v>
      </c>
      <c r="K48" s="74" t="s">
        <v>1774</v>
      </c>
      <c r="L48" s="3">
        <v>0.3</v>
      </c>
      <c r="M48" s="75">
        <v>6068.5</v>
      </c>
      <c r="N48" s="5">
        <v>3</v>
      </c>
      <c r="O48" s="5">
        <v>2</v>
      </c>
      <c r="P48" s="3">
        <v>0.1</v>
      </c>
      <c r="Q48" s="75">
        <v>606.85</v>
      </c>
    </row>
    <row r="49" spans="1:17">
      <c r="A49" t="s">
        <v>119</v>
      </c>
      <c r="B49" s="1">
        <v>1</v>
      </c>
      <c r="C49" s="74">
        <v>0</v>
      </c>
      <c r="D49" s="3">
        <v>0.75</v>
      </c>
      <c r="E49" s="74">
        <v>0</v>
      </c>
      <c r="F49" s="3">
        <v>0.25</v>
      </c>
      <c r="G49" s="74">
        <v>0</v>
      </c>
      <c r="H49" s="3">
        <v>0.5</v>
      </c>
      <c r="I49" s="74" t="s">
        <v>1774</v>
      </c>
      <c r="J49" s="3">
        <v>0.8</v>
      </c>
      <c r="K49" s="74">
        <v>0</v>
      </c>
      <c r="L49" s="3">
        <v>0.3</v>
      </c>
      <c r="M49" s="75">
        <v>2022.83</v>
      </c>
      <c r="N49" s="5">
        <v>1</v>
      </c>
      <c r="O49" s="5">
        <v>4</v>
      </c>
      <c r="P49" s="3">
        <v>0.2</v>
      </c>
      <c r="Q49" s="75">
        <v>404.56600000000003</v>
      </c>
    </row>
    <row r="50" spans="1:17">
      <c r="A50" t="s">
        <v>120</v>
      </c>
      <c r="B50" s="1">
        <v>3</v>
      </c>
      <c r="C50" s="74">
        <v>0.33333333333333331</v>
      </c>
      <c r="D50" s="3">
        <v>0.75</v>
      </c>
      <c r="E50" s="74">
        <v>0.66666666666666663</v>
      </c>
      <c r="F50" s="3">
        <v>0.25</v>
      </c>
      <c r="G50" s="74">
        <v>0</v>
      </c>
      <c r="H50" s="3">
        <v>0.5</v>
      </c>
      <c r="I50" s="74">
        <v>0.66666666666666663</v>
      </c>
      <c r="J50" s="3">
        <v>0.8</v>
      </c>
      <c r="K50" s="74">
        <v>1</v>
      </c>
      <c r="L50" s="3">
        <v>0.3</v>
      </c>
      <c r="M50" s="75">
        <v>12137</v>
      </c>
      <c r="N50" s="5">
        <v>2</v>
      </c>
      <c r="O50" s="5">
        <v>3</v>
      </c>
      <c r="P50" s="3">
        <v>0.15000000000000002</v>
      </c>
      <c r="Q50" s="75">
        <v>1820.5500000000002</v>
      </c>
    </row>
    <row r="51" spans="1:17">
      <c r="A51" t="s">
        <v>121</v>
      </c>
      <c r="B51" s="1">
        <v>4</v>
      </c>
      <c r="C51" s="74">
        <v>0.25</v>
      </c>
      <c r="D51" s="3">
        <v>0.75</v>
      </c>
      <c r="E51" s="74">
        <v>0.75</v>
      </c>
      <c r="F51" s="3">
        <v>0.25</v>
      </c>
      <c r="G51" s="74">
        <v>0.25</v>
      </c>
      <c r="H51" s="3">
        <v>0.5</v>
      </c>
      <c r="I51" s="74">
        <v>0.5</v>
      </c>
      <c r="J51" s="3">
        <v>0.8</v>
      </c>
      <c r="K51" s="74">
        <v>0</v>
      </c>
      <c r="L51" s="3">
        <v>0.3</v>
      </c>
      <c r="M51" s="75">
        <v>17194.080000000002</v>
      </c>
      <c r="N51" s="5">
        <v>1</v>
      </c>
      <c r="O51" s="5">
        <v>4</v>
      </c>
      <c r="P51" s="3">
        <v>0.2</v>
      </c>
      <c r="Q51" s="75">
        <v>3438.8160000000007</v>
      </c>
    </row>
    <row r="52" spans="1:17">
      <c r="A52" t="s">
        <v>122</v>
      </c>
      <c r="B52" s="1">
        <v>1</v>
      </c>
      <c r="C52" s="74">
        <v>1</v>
      </c>
      <c r="D52" s="3">
        <v>0.75</v>
      </c>
      <c r="E52" s="74">
        <v>0</v>
      </c>
      <c r="F52" s="3">
        <v>0.25</v>
      </c>
      <c r="G52" s="74">
        <v>1</v>
      </c>
      <c r="H52" s="3">
        <v>0.5</v>
      </c>
      <c r="I52" s="74" t="s">
        <v>1774</v>
      </c>
      <c r="J52" s="3">
        <v>0.8</v>
      </c>
      <c r="K52" s="74" t="s">
        <v>1774</v>
      </c>
      <c r="L52" s="3">
        <v>0.3</v>
      </c>
      <c r="M52" s="75">
        <v>5057.08</v>
      </c>
      <c r="N52" s="5">
        <v>4</v>
      </c>
      <c r="O52" s="5">
        <v>1</v>
      </c>
      <c r="P52" s="3">
        <v>0.05</v>
      </c>
      <c r="Q52" s="75">
        <v>252.85400000000001</v>
      </c>
    </row>
    <row r="53" spans="1:17">
      <c r="A53" t="s">
        <v>123</v>
      </c>
      <c r="B53" s="1">
        <v>4</v>
      </c>
      <c r="C53" s="74">
        <v>0</v>
      </c>
      <c r="D53" s="3">
        <v>0.75</v>
      </c>
      <c r="E53" s="74">
        <v>0.25</v>
      </c>
      <c r="F53" s="3">
        <v>0.25</v>
      </c>
      <c r="G53" s="74">
        <v>0</v>
      </c>
      <c r="H53" s="3">
        <v>0.5</v>
      </c>
      <c r="I53" s="74" t="s">
        <v>1774</v>
      </c>
      <c r="J53" s="3">
        <v>0.8</v>
      </c>
      <c r="K53" s="74">
        <v>1</v>
      </c>
      <c r="L53" s="3">
        <v>0.3</v>
      </c>
      <c r="M53" s="75">
        <v>13148.42</v>
      </c>
      <c r="N53" s="5">
        <v>3</v>
      </c>
      <c r="O53" s="5">
        <v>2</v>
      </c>
      <c r="P53" s="3">
        <v>0.1</v>
      </c>
      <c r="Q53" s="75">
        <v>1314.8420000000001</v>
      </c>
    </row>
    <row r="54" spans="1:17">
      <c r="A54" t="s">
        <v>125</v>
      </c>
      <c r="B54" s="1">
        <v>2</v>
      </c>
      <c r="C54" s="74">
        <v>0.5</v>
      </c>
      <c r="D54" s="3">
        <v>0.75</v>
      </c>
      <c r="E54" s="74">
        <v>0</v>
      </c>
      <c r="F54" s="3">
        <v>0.25</v>
      </c>
      <c r="G54" s="74">
        <v>0</v>
      </c>
      <c r="H54" s="3">
        <v>0.5</v>
      </c>
      <c r="I54" s="74" t="s">
        <v>1774</v>
      </c>
      <c r="J54" s="3">
        <v>0.8</v>
      </c>
      <c r="K54" s="74" t="s">
        <v>1774</v>
      </c>
      <c r="L54" s="3">
        <v>0.3</v>
      </c>
      <c r="M54" s="75">
        <v>9102.75</v>
      </c>
      <c r="N54" s="5">
        <v>2</v>
      </c>
      <c r="O54" s="5">
        <v>3</v>
      </c>
      <c r="P54" s="3">
        <v>0.15000000000000002</v>
      </c>
      <c r="Q54" s="75">
        <v>1365.4125000000001</v>
      </c>
    </row>
    <row r="55" spans="1:17">
      <c r="A55" t="s">
        <v>127</v>
      </c>
      <c r="B55" s="1">
        <v>3</v>
      </c>
      <c r="C55" s="74">
        <v>0</v>
      </c>
      <c r="D55" s="3">
        <v>0.75</v>
      </c>
      <c r="E55" s="74">
        <v>0.33333333333333331</v>
      </c>
      <c r="F55" s="3">
        <v>0.25</v>
      </c>
      <c r="G55" s="74">
        <v>0</v>
      </c>
      <c r="H55" s="3">
        <v>0.5</v>
      </c>
      <c r="I55" s="74" t="s">
        <v>1774</v>
      </c>
      <c r="J55" s="3">
        <v>0.8</v>
      </c>
      <c r="K55" s="74" t="s">
        <v>1774</v>
      </c>
      <c r="L55" s="3">
        <v>0.3</v>
      </c>
      <c r="M55" s="75">
        <v>12137</v>
      </c>
      <c r="N55" s="5">
        <v>3</v>
      </c>
      <c r="O55" s="5">
        <v>2</v>
      </c>
      <c r="P55" s="3">
        <v>0.1</v>
      </c>
      <c r="Q55" s="75">
        <v>1213.7</v>
      </c>
    </row>
    <row r="56" spans="1:17">
      <c r="A56" t="s">
        <v>128</v>
      </c>
      <c r="B56" s="1">
        <v>1</v>
      </c>
      <c r="C56" s="74">
        <v>1</v>
      </c>
      <c r="D56" s="3">
        <v>0.75</v>
      </c>
      <c r="E56" s="74">
        <v>1</v>
      </c>
      <c r="F56" s="3">
        <v>0.25</v>
      </c>
      <c r="G56" s="74">
        <v>0</v>
      </c>
      <c r="H56" s="3">
        <v>0.5</v>
      </c>
      <c r="I56" s="74" t="s">
        <v>1774</v>
      </c>
      <c r="J56" s="3">
        <v>0.8</v>
      </c>
      <c r="K56" s="74" t="s">
        <v>1774</v>
      </c>
      <c r="L56" s="3">
        <v>0.3</v>
      </c>
      <c r="M56" s="75">
        <v>5057.08</v>
      </c>
      <c r="N56" s="5">
        <v>4</v>
      </c>
      <c r="O56" s="5">
        <v>1</v>
      </c>
      <c r="P56" s="3">
        <v>0.05</v>
      </c>
      <c r="Q56" s="75">
        <v>252.85400000000001</v>
      </c>
    </row>
    <row r="57" spans="1:17">
      <c r="A57" t="s">
        <v>129</v>
      </c>
      <c r="B57" s="1">
        <v>2</v>
      </c>
      <c r="C57" s="74">
        <v>0</v>
      </c>
      <c r="D57" s="3">
        <v>0.75</v>
      </c>
      <c r="E57" s="74">
        <v>1</v>
      </c>
      <c r="F57" s="3">
        <v>0.25</v>
      </c>
      <c r="G57" s="74">
        <v>0</v>
      </c>
      <c r="H57" s="3">
        <v>0.5</v>
      </c>
      <c r="I57" s="74" t="s">
        <v>1774</v>
      </c>
      <c r="J57" s="3">
        <v>0.8</v>
      </c>
      <c r="K57" s="74" t="s">
        <v>1774</v>
      </c>
      <c r="L57" s="3">
        <v>0.3</v>
      </c>
      <c r="M57" s="75">
        <v>10114.17</v>
      </c>
      <c r="N57" s="5">
        <v>3</v>
      </c>
      <c r="O57" s="5">
        <v>2</v>
      </c>
      <c r="P57" s="3">
        <v>0.1</v>
      </c>
      <c r="Q57" s="75">
        <v>1011.417</v>
      </c>
    </row>
    <row r="58" spans="1:17">
      <c r="A58" t="s">
        <v>130</v>
      </c>
      <c r="B58" s="1">
        <v>2</v>
      </c>
      <c r="C58" s="74">
        <v>0.5</v>
      </c>
      <c r="D58" s="3">
        <v>0.75</v>
      </c>
      <c r="E58" s="74">
        <v>1</v>
      </c>
      <c r="F58" s="3">
        <v>0.25</v>
      </c>
      <c r="G58" s="74">
        <v>0</v>
      </c>
      <c r="H58" s="3">
        <v>0.5</v>
      </c>
      <c r="I58" s="74" t="s">
        <v>1774</v>
      </c>
      <c r="J58" s="3">
        <v>0.8</v>
      </c>
      <c r="K58" s="74">
        <v>0</v>
      </c>
      <c r="L58" s="3">
        <v>0.3</v>
      </c>
      <c r="M58" s="75">
        <v>7079.92</v>
      </c>
      <c r="N58" s="5">
        <v>2</v>
      </c>
      <c r="O58" s="5">
        <v>3</v>
      </c>
      <c r="P58" s="3">
        <v>0.15000000000000002</v>
      </c>
      <c r="Q58" s="75">
        <v>1061.9880000000001</v>
      </c>
    </row>
    <row r="59" spans="1:17">
      <c r="A59" t="s">
        <v>131</v>
      </c>
      <c r="B59" s="1">
        <v>6</v>
      </c>
      <c r="C59" s="74">
        <v>0.16666666666666666</v>
      </c>
      <c r="D59" s="3">
        <v>0.75</v>
      </c>
      <c r="E59" s="74">
        <v>0.16666666666666666</v>
      </c>
      <c r="F59" s="3">
        <v>0.25</v>
      </c>
      <c r="G59" s="74">
        <v>0</v>
      </c>
      <c r="H59" s="3">
        <v>0.4</v>
      </c>
      <c r="I59" s="74">
        <v>1</v>
      </c>
      <c r="J59" s="3">
        <v>0.8</v>
      </c>
      <c r="K59" s="74">
        <v>0</v>
      </c>
      <c r="L59" s="3">
        <v>0.3</v>
      </c>
      <c r="M59" s="75">
        <v>24274</v>
      </c>
      <c r="N59" s="5">
        <v>1</v>
      </c>
      <c r="O59" s="5">
        <v>4</v>
      </c>
      <c r="P59" s="3">
        <v>0.2</v>
      </c>
      <c r="Q59" s="75">
        <v>4854.8</v>
      </c>
    </row>
    <row r="60" spans="1:17">
      <c r="A60" t="s">
        <v>133</v>
      </c>
      <c r="B60" s="1">
        <v>5</v>
      </c>
      <c r="C60" s="74">
        <v>1.2</v>
      </c>
      <c r="D60" s="3">
        <v>0.5</v>
      </c>
      <c r="E60" s="74">
        <v>0.4</v>
      </c>
      <c r="F60" s="3">
        <v>0.25</v>
      </c>
      <c r="G60" s="74">
        <v>0.4</v>
      </c>
      <c r="H60" s="3">
        <v>0.5</v>
      </c>
      <c r="I60" s="74">
        <v>1</v>
      </c>
      <c r="J60" s="3">
        <v>0.8</v>
      </c>
      <c r="K60" s="74" t="s">
        <v>1774</v>
      </c>
      <c r="L60" s="3">
        <v>0.3</v>
      </c>
      <c r="M60" s="75">
        <v>25285.42</v>
      </c>
      <c r="N60" s="5">
        <v>4</v>
      </c>
      <c r="O60" s="5">
        <v>1</v>
      </c>
      <c r="P60" s="3">
        <v>0.05</v>
      </c>
      <c r="Q60" s="75">
        <v>1264.271</v>
      </c>
    </row>
    <row r="61" spans="1:17">
      <c r="A61" t="s">
        <v>135</v>
      </c>
      <c r="B61" s="1">
        <v>5</v>
      </c>
      <c r="C61" s="74">
        <v>0.4</v>
      </c>
      <c r="D61" s="3">
        <v>0.75</v>
      </c>
      <c r="E61" s="74">
        <v>0.2</v>
      </c>
      <c r="F61" s="3">
        <v>0.25</v>
      </c>
      <c r="G61" s="74">
        <v>0.2</v>
      </c>
      <c r="H61" s="3">
        <v>0.5</v>
      </c>
      <c r="I61" s="74">
        <v>0</v>
      </c>
      <c r="J61" s="3">
        <v>0.8</v>
      </c>
      <c r="K61" s="74">
        <v>0</v>
      </c>
      <c r="L61" s="3">
        <v>0.3</v>
      </c>
      <c r="M61" s="75">
        <v>25285.42</v>
      </c>
      <c r="N61" s="5">
        <v>0</v>
      </c>
      <c r="O61" s="5">
        <v>5</v>
      </c>
      <c r="P61" s="3">
        <v>0.25</v>
      </c>
      <c r="Q61" s="75">
        <v>6321.3549999999996</v>
      </c>
    </row>
    <row r="62" spans="1:17">
      <c r="A62" t="s">
        <v>136</v>
      </c>
      <c r="B62" s="1">
        <v>9</v>
      </c>
      <c r="C62" s="74">
        <v>0.22222222222222221</v>
      </c>
      <c r="D62" s="3">
        <v>0.5</v>
      </c>
      <c r="E62" s="74">
        <v>0.55555555555555558</v>
      </c>
      <c r="F62" s="3">
        <v>0.25</v>
      </c>
      <c r="G62" s="74">
        <v>0</v>
      </c>
      <c r="H62" s="3">
        <v>0.4</v>
      </c>
      <c r="I62" s="74">
        <v>1</v>
      </c>
      <c r="J62" s="3">
        <v>0.8</v>
      </c>
      <c r="K62" s="74">
        <v>0</v>
      </c>
      <c r="L62" s="3">
        <v>0.3</v>
      </c>
      <c r="M62" s="75">
        <v>39445.25</v>
      </c>
      <c r="N62" s="5">
        <v>2</v>
      </c>
      <c r="O62" s="5">
        <v>3</v>
      </c>
      <c r="P62" s="3">
        <v>0.15000000000000002</v>
      </c>
      <c r="Q62" s="75">
        <v>5916.7875000000013</v>
      </c>
    </row>
    <row r="63" spans="1:17">
      <c r="A63" t="s">
        <v>138</v>
      </c>
      <c r="B63" s="1">
        <v>22</v>
      </c>
      <c r="C63" s="74">
        <v>0</v>
      </c>
      <c r="D63" s="3">
        <v>0.5</v>
      </c>
      <c r="E63" s="74">
        <v>4.5454545454545456E-2</v>
      </c>
      <c r="F63" s="3">
        <v>0.25</v>
      </c>
      <c r="G63" s="74">
        <v>4.5454545454545456E-2</v>
      </c>
      <c r="H63" s="3">
        <v>0.3</v>
      </c>
      <c r="I63" s="74">
        <v>0.5714285714285714</v>
      </c>
      <c r="J63" s="3">
        <v>0.8</v>
      </c>
      <c r="K63" s="74">
        <v>0</v>
      </c>
      <c r="L63" s="3">
        <v>0.3</v>
      </c>
      <c r="M63" s="75">
        <v>83947.58</v>
      </c>
      <c r="N63" s="5">
        <v>0</v>
      </c>
      <c r="O63" s="5">
        <v>5</v>
      </c>
      <c r="P63" s="3">
        <v>0.25</v>
      </c>
      <c r="Q63" s="75">
        <v>20986.895</v>
      </c>
    </row>
    <row r="64" spans="1:17">
      <c r="A64" t="s">
        <v>140</v>
      </c>
      <c r="B64" s="1">
        <v>2</v>
      </c>
      <c r="C64" s="74">
        <v>0.5</v>
      </c>
      <c r="D64" s="3">
        <v>0.75</v>
      </c>
      <c r="E64" s="74">
        <v>0</v>
      </c>
      <c r="F64" s="3">
        <v>0.25</v>
      </c>
      <c r="G64" s="74">
        <v>0</v>
      </c>
      <c r="H64" s="3">
        <v>0.5</v>
      </c>
      <c r="I64" s="74">
        <v>1</v>
      </c>
      <c r="J64" s="3">
        <v>0.8</v>
      </c>
      <c r="K64" s="74" t="s">
        <v>1774</v>
      </c>
      <c r="L64" s="3">
        <v>0.3</v>
      </c>
      <c r="M64" s="75">
        <v>9102.75</v>
      </c>
      <c r="N64" s="5">
        <v>2</v>
      </c>
      <c r="O64" s="5">
        <v>3</v>
      </c>
      <c r="P64" s="3">
        <v>0.15000000000000002</v>
      </c>
      <c r="Q64" s="75">
        <v>1365.4125000000001</v>
      </c>
    </row>
    <row r="65" spans="1:17">
      <c r="A65" t="s">
        <v>142</v>
      </c>
      <c r="B65" s="1">
        <v>2</v>
      </c>
      <c r="C65" s="74">
        <v>0.5</v>
      </c>
      <c r="D65" s="3">
        <v>0.75</v>
      </c>
      <c r="E65" s="74">
        <v>1</v>
      </c>
      <c r="F65" s="3">
        <v>0.25</v>
      </c>
      <c r="G65" s="74">
        <v>0.5</v>
      </c>
      <c r="H65" s="3">
        <v>0.5</v>
      </c>
      <c r="I65" s="74" t="s">
        <v>1774</v>
      </c>
      <c r="J65" s="3">
        <v>0.8</v>
      </c>
      <c r="K65" s="74" t="s">
        <v>1774</v>
      </c>
      <c r="L65" s="3">
        <v>0.3</v>
      </c>
      <c r="M65" s="75">
        <v>11125.58</v>
      </c>
      <c r="N65" s="5">
        <v>4</v>
      </c>
      <c r="O65" s="5">
        <v>1</v>
      </c>
      <c r="P65" s="3">
        <v>0.05</v>
      </c>
      <c r="Q65" s="75">
        <v>556.279</v>
      </c>
    </row>
    <row r="66" spans="1:17">
      <c r="A66" t="s">
        <v>143</v>
      </c>
      <c r="B66" s="1">
        <v>2</v>
      </c>
      <c r="C66" s="74">
        <v>0</v>
      </c>
      <c r="D66" s="3">
        <v>0.75</v>
      </c>
      <c r="E66" s="74">
        <v>0</v>
      </c>
      <c r="F66" s="3">
        <v>0.25</v>
      </c>
      <c r="G66" s="74">
        <v>0</v>
      </c>
      <c r="H66" s="3">
        <v>0.5</v>
      </c>
      <c r="I66" s="74" t="s">
        <v>1774</v>
      </c>
      <c r="J66" s="3">
        <v>0.8</v>
      </c>
      <c r="K66" s="74" t="s">
        <v>1774</v>
      </c>
      <c r="L66" s="3">
        <v>0.3</v>
      </c>
      <c r="M66" s="75">
        <v>10114.17</v>
      </c>
      <c r="N66" s="5">
        <v>2</v>
      </c>
      <c r="O66" s="5">
        <v>3</v>
      </c>
      <c r="P66" s="3">
        <v>0.15000000000000002</v>
      </c>
      <c r="Q66" s="75">
        <v>1517.1255000000003</v>
      </c>
    </row>
    <row r="67" spans="1:17">
      <c r="A67" t="s">
        <v>144</v>
      </c>
      <c r="B67" s="1">
        <v>13</v>
      </c>
      <c r="C67" s="74">
        <v>0.53846153846153844</v>
      </c>
      <c r="D67" s="3">
        <v>0.5</v>
      </c>
      <c r="E67" s="74">
        <v>0.15384615384615385</v>
      </c>
      <c r="F67" s="3">
        <v>0.25</v>
      </c>
      <c r="G67" s="74">
        <v>0</v>
      </c>
      <c r="H67" s="3">
        <v>0.3</v>
      </c>
      <c r="I67" s="74">
        <v>0.5</v>
      </c>
      <c r="J67" s="3">
        <v>0.8</v>
      </c>
      <c r="K67" s="74">
        <v>5.8823529411764705E-2</v>
      </c>
      <c r="L67" s="3">
        <v>0.3</v>
      </c>
      <c r="M67" s="75">
        <v>48548</v>
      </c>
      <c r="N67" s="5">
        <v>1</v>
      </c>
      <c r="O67" s="5">
        <v>4</v>
      </c>
      <c r="P67" s="3">
        <v>0.2</v>
      </c>
      <c r="Q67" s="75">
        <v>9709.6</v>
      </c>
    </row>
    <row r="68" spans="1:17">
      <c r="A68" t="s">
        <v>146</v>
      </c>
      <c r="B68" s="1">
        <v>1</v>
      </c>
      <c r="C68" s="74">
        <v>1</v>
      </c>
      <c r="D68" s="3">
        <v>0.75</v>
      </c>
      <c r="E68" s="74">
        <v>0</v>
      </c>
      <c r="F68" s="3">
        <v>0.25</v>
      </c>
      <c r="G68" s="74">
        <v>0</v>
      </c>
      <c r="H68" s="3">
        <v>0.5</v>
      </c>
      <c r="I68" s="74" t="s">
        <v>1774</v>
      </c>
      <c r="J68" s="3">
        <v>0.8</v>
      </c>
      <c r="K68" s="74" t="s">
        <v>1774</v>
      </c>
      <c r="L68" s="3">
        <v>0.3</v>
      </c>
      <c r="M68" s="75">
        <v>4045.67</v>
      </c>
      <c r="N68" s="5">
        <v>3</v>
      </c>
      <c r="O68" s="5">
        <v>2</v>
      </c>
      <c r="P68" s="3">
        <v>0.1</v>
      </c>
      <c r="Q68" s="75">
        <v>404.56700000000001</v>
      </c>
    </row>
    <row r="69" spans="1:17">
      <c r="A69" t="s">
        <v>147</v>
      </c>
      <c r="B69" s="1">
        <v>2</v>
      </c>
      <c r="C69" s="74">
        <v>0.5</v>
      </c>
      <c r="D69" s="3">
        <v>0.75</v>
      </c>
      <c r="E69" s="74">
        <v>0</v>
      </c>
      <c r="F69" s="3">
        <v>0.25</v>
      </c>
      <c r="G69" s="74">
        <v>0</v>
      </c>
      <c r="H69" s="3">
        <v>0.5</v>
      </c>
      <c r="I69" s="74">
        <v>0</v>
      </c>
      <c r="J69" s="3">
        <v>0.8</v>
      </c>
      <c r="K69" s="74">
        <v>0</v>
      </c>
      <c r="L69" s="3">
        <v>0.3</v>
      </c>
      <c r="M69" s="75">
        <v>8091.33</v>
      </c>
      <c r="N69" s="5">
        <v>0</v>
      </c>
      <c r="O69" s="5">
        <v>5</v>
      </c>
      <c r="P69" s="3">
        <v>0.25</v>
      </c>
      <c r="Q69" s="75">
        <v>2022.8325</v>
      </c>
    </row>
    <row r="70" spans="1:17">
      <c r="A70" t="s">
        <v>149</v>
      </c>
      <c r="B70" s="1">
        <v>1</v>
      </c>
      <c r="C70" s="74">
        <v>0</v>
      </c>
      <c r="D70" s="3">
        <v>0.75</v>
      </c>
      <c r="E70" s="74">
        <v>1</v>
      </c>
      <c r="F70" s="3">
        <v>0.25</v>
      </c>
      <c r="G70" s="74">
        <v>0</v>
      </c>
      <c r="H70" s="3">
        <v>0.5</v>
      </c>
      <c r="I70" s="74" t="s">
        <v>1774</v>
      </c>
      <c r="J70" s="3">
        <v>0.8</v>
      </c>
      <c r="K70" s="74" t="s">
        <v>1774</v>
      </c>
      <c r="L70" s="3">
        <v>0.3</v>
      </c>
      <c r="M70" s="75">
        <v>5057.08</v>
      </c>
      <c r="N70" s="5">
        <v>3</v>
      </c>
      <c r="O70" s="5">
        <v>2</v>
      </c>
      <c r="P70" s="3">
        <v>0.1</v>
      </c>
      <c r="Q70" s="75">
        <v>505.70800000000003</v>
      </c>
    </row>
    <row r="71" spans="1:17">
      <c r="A71" t="s">
        <v>150</v>
      </c>
      <c r="B71" s="1">
        <v>2</v>
      </c>
      <c r="C71" s="74">
        <v>1</v>
      </c>
      <c r="D71" s="3">
        <v>0.75</v>
      </c>
      <c r="E71" s="74">
        <v>0.5</v>
      </c>
      <c r="F71" s="3">
        <v>0.25</v>
      </c>
      <c r="G71" s="74">
        <v>0</v>
      </c>
      <c r="H71" s="3">
        <v>0.5</v>
      </c>
      <c r="I71" s="74" t="s">
        <v>1774</v>
      </c>
      <c r="J71" s="3">
        <v>0.8</v>
      </c>
      <c r="K71" s="74" t="s">
        <v>1774</v>
      </c>
      <c r="L71" s="3">
        <v>0.3</v>
      </c>
      <c r="M71" s="75">
        <v>10114.17</v>
      </c>
      <c r="N71" s="5">
        <v>4</v>
      </c>
      <c r="O71" s="5">
        <v>1</v>
      </c>
      <c r="P71" s="3">
        <v>0.05</v>
      </c>
      <c r="Q71" s="75">
        <v>505.70850000000002</v>
      </c>
    </row>
    <row r="72" spans="1:17">
      <c r="A72" t="s">
        <v>151</v>
      </c>
      <c r="B72" s="1">
        <v>2</v>
      </c>
      <c r="C72" s="74">
        <v>0.5</v>
      </c>
      <c r="D72" s="3">
        <v>0.75</v>
      </c>
      <c r="E72" s="74">
        <v>0</v>
      </c>
      <c r="F72" s="3">
        <v>0.25</v>
      </c>
      <c r="G72" s="74">
        <v>0</v>
      </c>
      <c r="H72" s="3">
        <v>0.5</v>
      </c>
      <c r="I72" s="74" t="s">
        <v>1774</v>
      </c>
      <c r="J72" s="3">
        <v>0.8</v>
      </c>
      <c r="K72" s="74" t="s">
        <v>1774</v>
      </c>
      <c r="L72" s="3">
        <v>0.3</v>
      </c>
      <c r="M72" s="75">
        <v>8091.33</v>
      </c>
      <c r="N72" s="5">
        <v>2</v>
      </c>
      <c r="O72" s="5">
        <v>3</v>
      </c>
      <c r="P72" s="3">
        <v>0.15000000000000002</v>
      </c>
      <c r="Q72" s="75">
        <v>1213.6995000000002</v>
      </c>
    </row>
    <row r="73" spans="1:17">
      <c r="A73" t="s">
        <v>152</v>
      </c>
      <c r="B73" s="1">
        <v>20</v>
      </c>
      <c r="C73" s="74">
        <v>0.5</v>
      </c>
      <c r="D73" s="3">
        <v>0.5</v>
      </c>
      <c r="E73" s="74">
        <v>0.25</v>
      </c>
      <c r="F73" s="3">
        <v>0.25</v>
      </c>
      <c r="G73" s="74">
        <v>0.15</v>
      </c>
      <c r="H73" s="3">
        <v>0.3</v>
      </c>
      <c r="I73" s="74">
        <v>1</v>
      </c>
      <c r="J73" s="3">
        <v>0.8</v>
      </c>
      <c r="K73" s="74">
        <v>8.3333333333333329E-2</v>
      </c>
      <c r="L73" s="3">
        <v>0.3</v>
      </c>
      <c r="M73" s="75">
        <v>74844.83</v>
      </c>
      <c r="N73" s="5">
        <v>3</v>
      </c>
      <c r="O73" s="5">
        <v>2</v>
      </c>
      <c r="P73" s="3">
        <v>0.1</v>
      </c>
      <c r="Q73" s="75">
        <v>7484.4830000000002</v>
      </c>
    </row>
    <row r="74" spans="1:17">
      <c r="A74" t="s">
        <v>154</v>
      </c>
      <c r="B74" s="1">
        <v>2</v>
      </c>
      <c r="C74" s="74">
        <v>0.5</v>
      </c>
      <c r="D74" s="3">
        <v>0.75</v>
      </c>
      <c r="E74" s="74">
        <v>0.5</v>
      </c>
      <c r="F74" s="3">
        <v>0.25</v>
      </c>
      <c r="G74" s="74">
        <v>0.5</v>
      </c>
      <c r="H74" s="3">
        <v>0.5</v>
      </c>
      <c r="I74" s="74" t="s">
        <v>1774</v>
      </c>
      <c r="J74" s="3">
        <v>0.8</v>
      </c>
      <c r="K74" s="74">
        <v>0</v>
      </c>
      <c r="L74" s="3">
        <v>0.3</v>
      </c>
      <c r="M74" s="75">
        <v>9102.75</v>
      </c>
      <c r="N74" s="5">
        <v>3</v>
      </c>
      <c r="O74" s="5">
        <v>2</v>
      </c>
      <c r="P74" s="3">
        <v>0.1</v>
      </c>
      <c r="Q74" s="75">
        <v>910.27500000000009</v>
      </c>
    </row>
    <row r="75" spans="1:17">
      <c r="A75" t="s">
        <v>155</v>
      </c>
      <c r="B75" s="1">
        <v>2</v>
      </c>
      <c r="C75" s="74">
        <v>0.5</v>
      </c>
      <c r="D75" s="3">
        <v>0.75</v>
      </c>
      <c r="E75" s="74">
        <v>0.5</v>
      </c>
      <c r="F75" s="3">
        <v>0.25</v>
      </c>
      <c r="G75" s="74">
        <v>0</v>
      </c>
      <c r="H75" s="3">
        <v>0.5</v>
      </c>
      <c r="I75" s="74" t="s">
        <v>1774</v>
      </c>
      <c r="J75" s="3">
        <v>0.8</v>
      </c>
      <c r="K75" s="74" t="s">
        <v>1774</v>
      </c>
      <c r="L75" s="3">
        <v>0.3</v>
      </c>
      <c r="M75" s="75">
        <v>8091.33</v>
      </c>
      <c r="N75" s="5">
        <v>3</v>
      </c>
      <c r="O75" s="5">
        <v>2</v>
      </c>
      <c r="P75" s="3">
        <v>0.1</v>
      </c>
      <c r="Q75" s="75">
        <v>809.13300000000004</v>
      </c>
    </row>
    <row r="76" spans="1:17">
      <c r="A76" t="s">
        <v>156</v>
      </c>
      <c r="B76" s="1">
        <v>6</v>
      </c>
      <c r="C76" s="74">
        <v>0.5</v>
      </c>
      <c r="D76" s="3">
        <v>0.5</v>
      </c>
      <c r="E76" s="74">
        <v>0.33333333333333331</v>
      </c>
      <c r="F76" s="3">
        <v>0.25</v>
      </c>
      <c r="G76" s="74">
        <v>0</v>
      </c>
      <c r="H76" s="3">
        <v>0.4</v>
      </c>
      <c r="I76" s="74" t="s">
        <v>1774</v>
      </c>
      <c r="J76" s="3">
        <v>0.8</v>
      </c>
      <c r="K76" s="74">
        <v>0</v>
      </c>
      <c r="L76" s="3">
        <v>0.3</v>
      </c>
      <c r="M76" s="75">
        <v>19216.919999999998</v>
      </c>
      <c r="N76" s="5">
        <v>3</v>
      </c>
      <c r="O76" s="5">
        <v>2</v>
      </c>
      <c r="P76" s="3">
        <v>0.1</v>
      </c>
      <c r="Q76" s="75">
        <v>1921.692</v>
      </c>
    </row>
    <row r="77" spans="1:17">
      <c r="A77" t="s">
        <v>158</v>
      </c>
      <c r="B77" s="1">
        <v>2</v>
      </c>
      <c r="C77" s="74">
        <v>0.5</v>
      </c>
      <c r="D77" s="3">
        <v>0.75</v>
      </c>
      <c r="E77" s="74">
        <v>0.5</v>
      </c>
      <c r="F77" s="3">
        <v>0.25</v>
      </c>
      <c r="G77" s="74">
        <v>0</v>
      </c>
      <c r="H77" s="3">
        <v>0.5</v>
      </c>
      <c r="I77" s="74" t="s">
        <v>1774</v>
      </c>
      <c r="J77" s="3">
        <v>0.8</v>
      </c>
      <c r="K77" s="74">
        <v>0</v>
      </c>
      <c r="L77" s="3">
        <v>0.3</v>
      </c>
      <c r="M77" s="75">
        <v>10114.17</v>
      </c>
      <c r="N77" s="5">
        <v>2</v>
      </c>
      <c r="O77" s="5">
        <v>3</v>
      </c>
      <c r="P77" s="3">
        <v>0.15000000000000002</v>
      </c>
      <c r="Q77" s="75">
        <v>1517.1255000000003</v>
      </c>
    </row>
    <row r="78" spans="1:17">
      <c r="A78" t="s">
        <v>159</v>
      </c>
      <c r="B78" s="1">
        <v>4</v>
      </c>
      <c r="C78" s="74">
        <v>0</v>
      </c>
      <c r="D78" s="3">
        <v>0.75</v>
      </c>
      <c r="E78" s="74">
        <v>0.25</v>
      </c>
      <c r="F78" s="3">
        <v>0.25</v>
      </c>
      <c r="G78" s="74">
        <v>0</v>
      </c>
      <c r="H78" s="3">
        <v>0.5</v>
      </c>
      <c r="I78" s="74" t="s">
        <v>1774</v>
      </c>
      <c r="J78" s="3">
        <v>0.8</v>
      </c>
      <c r="K78" s="74" t="s">
        <v>1774</v>
      </c>
      <c r="L78" s="3">
        <v>0.3</v>
      </c>
      <c r="M78" s="75">
        <v>21239.75</v>
      </c>
      <c r="N78" s="5">
        <v>3</v>
      </c>
      <c r="O78" s="5">
        <v>2</v>
      </c>
      <c r="P78" s="3">
        <v>0.1</v>
      </c>
      <c r="Q78" s="75">
        <v>2123.9749999999999</v>
      </c>
    </row>
    <row r="79" spans="1:17">
      <c r="A79" t="s">
        <v>161</v>
      </c>
      <c r="B79" s="1">
        <v>8</v>
      </c>
      <c r="C79" s="74">
        <v>0.25</v>
      </c>
      <c r="D79" s="3">
        <v>0.5</v>
      </c>
      <c r="E79" s="74">
        <v>0.125</v>
      </c>
      <c r="F79" s="3">
        <v>0.25</v>
      </c>
      <c r="G79" s="74">
        <v>0</v>
      </c>
      <c r="H79" s="3">
        <v>0.4</v>
      </c>
      <c r="I79" s="74">
        <v>0.93333333333333335</v>
      </c>
      <c r="J79" s="3">
        <v>0.8</v>
      </c>
      <c r="K79" s="74">
        <v>0</v>
      </c>
      <c r="L79" s="3">
        <v>0.3</v>
      </c>
      <c r="M79" s="75">
        <v>32365.33</v>
      </c>
      <c r="N79" s="5">
        <v>1</v>
      </c>
      <c r="O79" s="5">
        <v>4</v>
      </c>
      <c r="P79" s="3">
        <v>0.2</v>
      </c>
      <c r="Q79" s="75">
        <v>6473.0660000000007</v>
      </c>
    </row>
    <row r="80" spans="1:17">
      <c r="A80" t="s">
        <v>163</v>
      </c>
      <c r="B80" s="1">
        <v>14</v>
      </c>
      <c r="C80" s="74">
        <v>0.21428571428571427</v>
      </c>
      <c r="D80" s="3">
        <v>0.5</v>
      </c>
      <c r="E80" s="74">
        <v>7.1428571428571425E-2</v>
      </c>
      <c r="F80" s="3">
        <v>0.25</v>
      </c>
      <c r="G80" s="74">
        <v>0</v>
      </c>
      <c r="H80" s="3">
        <v>0.3</v>
      </c>
      <c r="I80" s="74">
        <v>0.6</v>
      </c>
      <c r="J80" s="3">
        <v>0.8</v>
      </c>
      <c r="K80" s="74">
        <v>0.5</v>
      </c>
      <c r="L80" s="3">
        <v>0.3</v>
      </c>
      <c r="M80" s="75">
        <v>42479.5</v>
      </c>
      <c r="N80" s="5">
        <v>1</v>
      </c>
      <c r="O80" s="5">
        <v>4</v>
      </c>
      <c r="P80" s="3">
        <v>0.2</v>
      </c>
      <c r="Q80" s="75">
        <v>8495.9</v>
      </c>
    </row>
    <row r="81" spans="1:17">
      <c r="A81" t="s">
        <v>165</v>
      </c>
      <c r="B81" s="1">
        <v>76</v>
      </c>
      <c r="C81" s="74">
        <v>0.32894736842105265</v>
      </c>
      <c r="D81" s="3">
        <v>0.5</v>
      </c>
      <c r="E81" s="74">
        <v>0.35526315789473684</v>
      </c>
      <c r="F81" s="3">
        <v>0.25</v>
      </c>
      <c r="G81" s="74">
        <v>5.2631578947368418E-2</v>
      </c>
      <c r="H81" s="3">
        <v>0.25</v>
      </c>
      <c r="I81" s="74">
        <v>0.5</v>
      </c>
      <c r="J81" s="3">
        <v>0.8</v>
      </c>
      <c r="K81" s="74">
        <v>0.11464968152866242</v>
      </c>
      <c r="L81" s="3">
        <v>0.3</v>
      </c>
      <c r="M81" s="75">
        <v>315561.99</v>
      </c>
      <c r="N81" s="5">
        <v>1</v>
      </c>
      <c r="O81" s="5">
        <v>4</v>
      </c>
      <c r="P81" s="3">
        <v>0.2</v>
      </c>
      <c r="Q81" s="75">
        <v>63112.398000000001</v>
      </c>
    </row>
    <row r="82" spans="1:17">
      <c r="A82" t="s">
        <v>167</v>
      </c>
      <c r="B82" s="1">
        <v>1</v>
      </c>
      <c r="C82" s="74">
        <v>2</v>
      </c>
      <c r="D82" s="3">
        <v>0.75</v>
      </c>
      <c r="E82" s="74">
        <v>1</v>
      </c>
      <c r="F82" s="3">
        <v>0.25</v>
      </c>
      <c r="G82" s="74">
        <v>1</v>
      </c>
      <c r="H82" s="3">
        <v>0.5</v>
      </c>
      <c r="I82" s="74" t="s">
        <v>1774</v>
      </c>
      <c r="J82" s="3">
        <v>0.8</v>
      </c>
      <c r="K82" s="74" t="s">
        <v>1774</v>
      </c>
      <c r="L82" s="3">
        <v>0.3</v>
      </c>
      <c r="M82" s="75">
        <v>5057.08</v>
      </c>
      <c r="N82" s="5">
        <v>5</v>
      </c>
      <c r="O82" s="5">
        <v>0</v>
      </c>
      <c r="P82" s="3">
        <v>0</v>
      </c>
      <c r="Q82" s="75">
        <v>0</v>
      </c>
    </row>
    <row r="83" spans="1:17">
      <c r="A83" t="s">
        <v>168</v>
      </c>
      <c r="B83" s="1">
        <v>1</v>
      </c>
      <c r="C83" s="74">
        <v>1</v>
      </c>
      <c r="D83" s="3">
        <v>0.75</v>
      </c>
      <c r="E83" s="74">
        <v>1</v>
      </c>
      <c r="F83" s="3">
        <v>0.25</v>
      </c>
      <c r="G83" s="74">
        <v>0</v>
      </c>
      <c r="H83" s="3">
        <v>0.5</v>
      </c>
      <c r="I83" s="74" t="s">
        <v>1774</v>
      </c>
      <c r="J83" s="3">
        <v>0.8</v>
      </c>
      <c r="K83" s="74" t="s">
        <v>1774</v>
      </c>
      <c r="L83" s="3">
        <v>0.3</v>
      </c>
      <c r="M83" s="75">
        <v>5057.08</v>
      </c>
      <c r="N83" s="5">
        <v>4</v>
      </c>
      <c r="O83" s="5">
        <v>1</v>
      </c>
      <c r="P83" s="3">
        <v>0.05</v>
      </c>
      <c r="Q83" s="75">
        <v>252.85400000000001</v>
      </c>
    </row>
    <row r="84" spans="1:17">
      <c r="A84" t="s">
        <v>169</v>
      </c>
      <c r="B84" s="1">
        <v>10</v>
      </c>
      <c r="C84" s="74">
        <v>0.2</v>
      </c>
      <c r="D84" s="3">
        <v>0.5</v>
      </c>
      <c r="E84" s="74">
        <v>0.1</v>
      </c>
      <c r="F84" s="3">
        <v>0.25</v>
      </c>
      <c r="G84" s="74">
        <v>0</v>
      </c>
      <c r="H84" s="3">
        <v>0.4</v>
      </c>
      <c r="I84" s="74">
        <v>0.35</v>
      </c>
      <c r="J84" s="3">
        <v>0.8</v>
      </c>
      <c r="K84" s="74">
        <v>0</v>
      </c>
      <c r="L84" s="3">
        <v>0.3</v>
      </c>
      <c r="M84" s="75">
        <v>40456.67</v>
      </c>
      <c r="N84" s="5">
        <v>0</v>
      </c>
      <c r="O84" s="5">
        <v>5</v>
      </c>
      <c r="P84" s="3">
        <v>0.25</v>
      </c>
      <c r="Q84" s="75">
        <v>10114.1675</v>
      </c>
    </row>
    <row r="85" spans="1:17">
      <c r="A85" t="s">
        <v>171</v>
      </c>
      <c r="B85" s="1">
        <v>2</v>
      </c>
      <c r="C85" s="74">
        <v>0</v>
      </c>
      <c r="D85" s="3">
        <v>0.75</v>
      </c>
      <c r="E85" s="74">
        <v>0</v>
      </c>
      <c r="F85" s="3">
        <v>0.25</v>
      </c>
      <c r="G85" s="74">
        <v>0</v>
      </c>
      <c r="H85" s="3">
        <v>0.5</v>
      </c>
      <c r="I85" s="74" t="s">
        <v>1774</v>
      </c>
      <c r="J85" s="3">
        <v>0.8</v>
      </c>
      <c r="K85" s="74" t="s">
        <v>1774</v>
      </c>
      <c r="L85" s="3">
        <v>0.3</v>
      </c>
      <c r="M85" s="75">
        <v>10114.17</v>
      </c>
      <c r="N85" s="5">
        <v>2</v>
      </c>
      <c r="O85" s="5">
        <v>3</v>
      </c>
      <c r="P85" s="3">
        <v>0.15000000000000002</v>
      </c>
      <c r="Q85" s="75">
        <v>1517.1255000000003</v>
      </c>
    </row>
    <row r="86" spans="1:17">
      <c r="A86" t="s">
        <v>172</v>
      </c>
      <c r="B86" s="1">
        <v>11</v>
      </c>
      <c r="C86" s="74">
        <v>0.45454545454545453</v>
      </c>
      <c r="D86" s="3">
        <v>0.75</v>
      </c>
      <c r="E86" s="74">
        <v>0.18181818181818182</v>
      </c>
      <c r="F86" s="3">
        <v>0.25</v>
      </c>
      <c r="G86" s="74">
        <v>0.18181818181818182</v>
      </c>
      <c r="H86" s="3">
        <v>0.3</v>
      </c>
      <c r="I86" s="74">
        <v>0.25</v>
      </c>
      <c r="J86" s="3">
        <v>0.8</v>
      </c>
      <c r="K86" s="74">
        <v>0</v>
      </c>
      <c r="L86" s="3">
        <v>0.3</v>
      </c>
      <c r="M86" s="75">
        <v>30342.5</v>
      </c>
      <c r="N86" s="5">
        <v>0</v>
      </c>
      <c r="O86" s="5">
        <v>5</v>
      </c>
      <c r="P86" s="3">
        <v>0.25</v>
      </c>
      <c r="Q86" s="75">
        <v>7585.625</v>
      </c>
    </row>
    <row r="87" spans="1:17">
      <c r="A87" t="s">
        <v>173</v>
      </c>
      <c r="B87" s="1">
        <v>6</v>
      </c>
      <c r="C87" s="74">
        <v>0</v>
      </c>
      <c r="D87" s="3">
        <v>0.75</v>
      </c>
      <c r="E87" s="74">
        <v>0</v>
      </c>
      <c r="F87" s="3">
        <v>0.25</v>
      </c>
      <c r="G87" s="74">
        <v>0</v>
      </c>
      <c r="H87" s="3">
        <v>0.4</v>
      </c>
      <c r="I87" s="74">
        <v>0.66666666666666663</v>
      </c>
      <c r="J87" s="3">
        <v>0.8</v>
      </c>
      <c r="K87" s="74">
        <v>0</v>
      </c>
      <c r="L87" s="3">
        <v>0.3</v>
      </c>
      <c r="M87" s="75">
        <v>23262.58</v>
      </c>
      <c r="N87" s="5">
        <v>0</v>
      </c>
      <c r="O87" s="5">
        <v>5</v>
      </c>
      <c r="P87" s="3">
        <v>0.25</v>
      </c>
      <c r="Q87" s="75">
        <v>5815.6450000000004</v>
      </c>
    </row>
    <row r="88" spans="1:17">
      <c r="A88" t="s">
        <v>174</v>
      </c>
      <c r="B88" s="1">
        <v>1</v>
      </c>
      <c r="C88" s="74">
        <v>1</v>
      </c>
      <c r="D88" s="3">
        <v>0.75</v>
      </c>
      <c r="E88" s="74">
        <v>1</v>
      </c>
      <c r="F88" s="3">
        <v>0.25</v>
      </c>
      <c r="G88" s="74">
        <v>1</v>
      </c>
      <c r="H88" s="3">
        <v>0.5</v>
      </c>
      <c r="I88" s="74">
        <v>1</v>
      </c>
      <c r="J88" s="3">
        <v>0.8</v>
      </c>
      <c r="K88" s="74" t="s">
        <v>1774</v>
      </c>
      <c r="L88" s="3">
        <v>0.3</v>
      </c>
      <c r="M88" s="75">
        <v>4045.67</v>
      </c>
      <c r="N88" s="5">
        <v>5</v>
      </c>
      <c r="O88" s="5">
        <v>0</v>
      </c>
      <c r="P88" s="3">
        <v>0</v>
      </c>
      <c r="Q88" s="75">
        <v>0</v>
      </c>
    </row>
    <row r="89" spans="1:17">
      <c r="A89" t="s">
        <v>175</v>
      </c>
      <c r="B89" s="1">
        <v>2</v>
      </c>
      <c r="C89" s="74">
        <v>0</v>
      </c>
      <c r="D89" s="3">
        <v>0.75</v>
      </c>
      <c r="E89" s="74">
        <v>0</v>
      </c>
      <c r="F89" s="3">
        <v>0.25</v>
      </c>
      <c r="G89" s="74">
        <v>0</v>
      </c>
      <c r="H89" s="3">
        <v>0.5</v>
      </c>
      <c r="I89" s="74" t="s">
        <v>1774</v>
      </c>
      <c r="J89" s="3">
        <v>0.8</v>
      </c>
      <c r="K89" s="74">
        <v>0</v>
      </c>
      <c r="L89" s="3">
        <v>0.3</v>
      </c>
      <c r="M89" s="75">
        <v>8091.33</v>
      </c>
      <c r="N89" s="5">
        <v>1</v>
      </c>
      <c r="O89" s="5">
        <v>4</v>
      </c>
      <c r="P89" s="3">
        <v>0.2</v>
      </c>
      <c r="Q89" s="75">
        <v>1618.2660000000001</v>
      </c>
    </row>
    <row r="90" spans="1:17">
      <c r="A90" t="s">
        <v>176</v>
      </c>
      <c r="B90" s="1">
        <v>3</v>
      </c>
      <c r="C90" s="74">
        <v>0</v>
      </c>
      <c r="D90" s="3">
        <v>0.75</v>
      </c>
      <c r="E90" s="74">
        <v>0</v>
      </c>
      <c r="F90" s="3">
        <v>0.25</v>
      </c>
      <c r="G90" s="74">
        <v>0</v>
      </c>
      <c r="H90" s="3">
        <v>0.5</v>
      </c>
      <c r="I90" s="74" t="s">
        <v>1774</v>
      </c>
      <c r="J90" s="3">
        <v>0.8</v>
      </c>
      <c r="K90" s="74">
        <v>0</v>
      </c>
      <c r="L90" s="3">
        <v>0.3</v>
      </c>
      <c r="M90" s="75">
        <v>12137</v>
      </c>
      <c r="N90" s="5">
        <v>1</v>
      </c>
      <c r="O90" s="5">
        <v>4</v>
      </c>
      <c r="P90" s="3">
        <v>0.2</v>
      </c>
      <c r="Q90" s="75">
        <v>2427.4</v>
      </c>
    </row>
    <row r="91" spans="1:17">
      <c r="A91" t="s">
        <v>178</v>
      </c>
      <c r="B91" s="1">
        <v>14</v>
      </c>
      <c r="C91" s="74">
        <v>0.21428571428571427</v>
      </c>
      <c r="D91" s="3">
        <v>0.5</v>
      </c>
      <c r="E91" s="74">
        <v>0.2857142857142857</v>
      </c>
      <c r="F91" s="3">
        <v>0.25</v>
      </c>
      <c r="G91" s="74">
        <v>0</v>
      </c>
      <c r="H91" s="3">
        <v>0.3</v>
      </c>
      <c r="I91" s="74">
        <v>1</v>
      </c>
      <c r="J91" s="3">
        <v>0.8</v>
      </c>
      <c r="K91" s="74">
        <v>0</v>
      </c>
      <c r="L91" s="3">
        <v>0.3</v>
      </c>
      <c r="M91" s="75">
        <v>56639.33</v>
      </c>
      <c r="N91" s="5">
        <v>2</v>
      </c>
      <c r="O91" s="5">
        <v>3</v>
      </c>
      <c r="P91" s="3">
        <v>0.15000000000000002</v>
      </c>
      <c r="Q91" s="75">
        <v>8495.8995000000014</v>
      </c>
    </row>
    <row r="92" spans="1:17">
      <c r="A92" t="s">
        <v>180</v>
      </c>
      <c r="B92" s="1">
        <v>6</v>
      </c>
      <c r="C92" s="74">
        <v>0.16666666666666666</v>
      </c>
      <c r="D92" s="3">
        <v>0.5</v>
      </c>
      <c r="E92" s="74">
        <v>0</v>
      </c>
      <c r="F92" s="3">
        <v>0.25</v>
      </c>
      <c r="G92" s="74">
        <v>0</v>
      </c>
      <c r="H92" s="3">
        <v>0.4</v>
      </c>
      <c r="I92" s="74">
        <v>0.66666666666666663</v>
      </c>
      <c r="J92" s="3">
        <v>0.8</v>
      </c>
      <c r="K92" s="74">
        <v>1</v>
      </c>
      <c r="L92" s="3">
        <v>0.3</v>
      </c>
      <c r="M92" s="75">
        <v>16182.67</v>
      </c>
      <c r="N92" s="5">
        <v>1</v>
      </c>
      <c r="O92" s="5">
        <v>4</v>
      </c>
      <c r="P92" s="3">
        <v>0.2</v>
      </c>
      <c r="Q92" s="75">
        <v>3236.5340000000001</v>
      </c>
    </row>
    <row r="93" spans="1:17">
      <c r="A93" t="s">
        <v>182</v>
      </c>
      <c r="B93" s="1">
        <v>1</v>
      </c>
      <c r="C93" s="74">
        <v>0</v>
      </c>
      <c r="D93" s="3">
        <v>0.75</v>
      </c>
      <c r="E93" s="74">
        <v>0</v>
      </c>
      <c r="F93" s="3">
        <v>0.25</v>
      </c>
      <c r="G93" s="74">
        <v>0</v>
      </c>
      <c r="H93" s="3">
        <v>0.5</v>
      </c>
      <c r="I93" s="74" t="s">
        <v>1774</v>
      </c>
      <c r="J93" s="3">
        <v>0.8</v>
      </c>
      <c r="K93" s="74" t="s">
        <v>1774</v>
      </c>
      <c r="L93" s="3">
        <v>0.3</v>
      </c>
      <c r="M93" s="75">
        <v>5057.08</v>
      </c>
      <c r="N93" s="5">
        <v>2</v>
      </c>
      <c r="O93" s="5">
        <v>3</v>
      </c>
      <c r="P93" s="3">
        <v>0.15000000000000002</v>
      </c>
      <c r="Q93" s="75">
        <v>758.56200000000013</v>
      </c>
    </row>
    <row r="94" spans="1:17">
      <c r="A94" t="s">
        <v>183</v>
      </c>
      <c r="B94" s="1">
        <v>2</v>
      </c>
      <c r="C94" s="74">
        <v>0</v>
      </c>
      <c r="D94" s="3">
        <v>0.75</v>
      </c>
      <c r="E94" s="74">
        <v>0</v>
      </c>
      <c r="F94" s="3">
        <v>0.25</v>
      </c>
      <c r="G94" s="74">
        <v>0</v>
      </c>
      <c r="H94" s="3">
        <v>0.5</v>
      </c>
      <c r="I94" s="74" t="s">
        <v>1774</v>
      </c>
      <c r="J94" s="3">
        <v>0.8</v>
      </c>
      <c r="K94" s="74" t="s">
        <v>1774</v>
      </c>
      <c r="L94" s="3">
        <v>0.3</v>
      </c>
      <c r="M94" s="75">
        <v>10114.17</v>
      </c>
      <c r="N94" s="5">
        <v>2</v>
      </c>
      <c r="O94" s="5">
        <v>3</v>
      </c>
      <c r="P94" s="3">
        <v>0.15000000000000002</v>
      </c>
      <c r="Q94" s="75">
        <v>1517.1255000000003</v>
      </c>
    </row>
    <row r="95" spans="1:17">
      <c r="A95" t="s">
        <v>185</v>
      </c>
      <c r="B95" s="1">
        <v>1</v>
      </c>
      <c r="C95" s="74">
        <v>1</v>
      </c>
      <c r="D95" s="3">
        <v>0.75</v>
      </c>
      <c r="E95" s="74">
        <v>0</v>
      </c>
      <c r="F95" s="3">
        <v>0.25</v>
      </c>
      <c r="G95" s="74">
        <v>1</v>
      </c>
      <c r="H95" s="3">
        <v>0.5</v>
      </c>
      <c r="I95" s="74" t="s">
        <v>1774</v>
      </c>
      <c r="J95" s="3">
        <v>0.8</v>
      </c>
      <c r="K95" s="74" t="s">
        <v>1774</v>
      </c>
      <c r="L95" s="3">
        <v>0.3</v>
      </c>
      <c r="M95" s="75">
        <v>4045.67</v>
      </c>
      <c r="N95" s="5">
        <v>4</v>
      </c>
      <c r="O95" s="5">
        <v>1</v>
      </c>
      <c r="P95" s="3">
        <v>0.05</v>
      </c>
      <c r="Q95" s="75">
        <v>202.2835</v>
      </c>
    </row>
    <row r="96" spans="1:17">
      <c r="A96" t="s">
        <v>187</v>
      </c>
      <c r="B96" s="1">
        <v>4</v>
      </c>
      <c r="C96" s="74">
        <v>0.5</v>
      </c>
      <c r="D96" s="3">
        <v>0.75</v>
      </c>
      <c r="E96" s="74">
        <v>0</v>
      </c>
      <c r="F96" s="3">
        <v>0.25</v>
      </c>
      <c r="G96" s="74">
        <v>0</v>
      </c>
      <c r="H96" s="3">
        <v>0.5</v>
      </c>
      <c r="I96" s="74">
        <v>1</v>
      </c>
      <c r="J96" s="3">
        <v>0.8</v>
      </c>
      <c r="K96" s="74">
        <v>0</v>
      </c>
      <c r="L96" s="3">
        <v>0.3</v>
      </c>
      <c r="M96" s="75">
        <v>20228.330000000002</v>
      </c>
      <c r="N96" s="5">
        <v>1</v>
      </c>
      <c r="O96" s="5">
        <v>4</v>
      </c>
      <c r="P96" s="3">
        <v>0.2</v>
      </c>
      <c r="Q96" s="75">
        <v>4045.6660000000006</v>
      </c>
    </row>
    <row r="97" spans="1:17">
      <c r="A97" t="s">
        <v>188</v>
      </c>
      <c r="B97" s="1">
        <v>77</v>
      </c>
      <c r="C97" s="74">
        <v>0.64935064935064934</v>
      </c>
      <c r="D97" s="3">
        <v>0.5</v>
      </c>
      <c r="E97" s="74">
        <v>0.29870129870129869</v>
      </c>
      <c r="F97" s="3">
        <v>0.25</v>
      </c>
      <c r="G97" s="74">
        <v>7.792207792207792E-2</v>
      </c>
      <c r="H97" s="3">
        <v>0.25</v>
      </c>
      <c r="I97" s="74">
        <v>0.73786407766990292</v>
      </c>
      <c r="J97" s="3">
        <v>0.8</v>
      </c>
      <c r="K97" s="74">
        <v>3.5294117647058823E-2</v>
      </c>
      <c r="L97" s="3">
        <v>0.3</v>
      </c>
      <c r="M97" s="75">
        <v>292299.40999999997</v>
      </c>
      <c r="N97" s="5">
        <v>2</v>
      </c>
      <c r="O97" s="5">
        <v>3</v>
      </c>
      <c r="P97" s="3">
        <v>0.15000000000000002</v>
      </c>
      <c r="Q97" s="75">
        <v>43844.911500000002</v>
      </c>
    </row>
    <row r="98" spans="1:17">
      <c r="A98" t="s">
        <v>190</v>
      </c>
      <c r="B98" s="1">
        <v>1</v>
      </c>
      <c r="C98" s="74">
        <v>0</v>
      </c>
      <c r="D98" s="3">
        <v>0.75</v>
      </c>
      <c r="E98" s="74">
        <v>0</v>
      </c>
      <c r="F98" s="3">
        <v>0.25</v>
      </c>
      <c r="G98" s="74">
        <v>0</v>
      </c>
      <c r="H98" s="3">
        <v>0.5</v>
      </c>
      <c r="I98" s="74" t="s">
        <v>1774</v>
      </c>
      <c r="J98" s="3">
        <v>0.8</v>
      </c>
      <c r="K98" s="74" t="s">
        <v>1774</v>
      </c>
      <c r="L98" s="3">
        <v>0.3</v>
      </c>
      <c r="M98" s="75">
        <v>5057.08</v>
      </c>
      <c r="N98" s="5">
        <v>2</v>
      </c>
      <c r="O98" s="5">
        <v>3</v>
      </c>
      <c r="P98" s="3">
        <v>0.15000000000000002</v>
      </c>
      <c r="Q98" s="75">
        <v>758.56200000000013</v>
      </c>
    </row>
    <row r="99" spans="1:17">
      <c r="A99" t="s">
        <v>191</v>
      </c>
      <c r="B99" s="1">
        <v>3</v>
      </c>
      <c r="C99" s="74">
        <v>0</v>
      </c>
      <c r="D99" s="3">
        <v>0.75</v>
      </c>
      <c r="E99" s="74">
        <v>0</v>
      </c>
      <c r="F99" s="3">
        <v>0.25</v>
      </c>
      <c r="G99" s="74">
        <v>0</v>
      </c>
      <c r="H99" s="3">
        <v>0.5</v>
      </c>
      <c r="I99" s="74" t="s">
        <v>1774</v>
      </c>
      <c r="J99" s="3">
        <v>0.8</v>
      </c>
      <c r="K99" s="74">
        <v>0.5</v>
      </c>
      <c r="L99" s="3">
        <v>0.3</v>
      </c>
      <c r="M99" s="75">
        <v>13148.42</v>
      </c>
      <c r="N99" s="5">
        <v>2</v>
      </c>
      <c r="O99" s="5">
        <v>3</v>
      </c>
      <c r="P99" s="3">
        <v>0.15000000000000002</v>
      </c>
      <c r="Q99" s="75">
        <v>1972.2630000000004</v>
      </c>
    </row>
    <row r="100" spans="1:17">
      <c r="A100" t="s">
        <v>192</v>
      </c>
      <c r="B100" s="1">
        <v>2</v>
      </c>
      <c r="C100" s="74">
        <v>0</v>
      </c>
      <c r="D100" s="3">
        <v>0.75</v>
      </c>
      <c r="E100" s="74">
        <v>0</v>
      </c>
      <c r="F100" s="3">
        <v>0.25</v>
      </c>
      <c r="G100" s="74">
        <v>0</v>
      </c>
      <c r="H100" s="3">
        <v>0.5</v>
      </c>
      <c r="I100" s="74" t="s">
        <v>1774</v>
      </c>
      <c r="J100" s="3">
        <v>0.8</v>
      </c>
      <c r="K100" s="74" t="s">
        <v>1774</v>
      </c>
      <c r="L100" s="3">
        <v>0.3</v>
      </c>
      <c r="M100" s="75">
        <v>9102.75</v>
      </c>
      <c r="N100" s="5">
        <v>2</v>
      </c>
      <c r="O100" s="5">
        <v>3</v>
      </c>
      <c r="P100" s="3">
        <v>0.15000000000000002</v>
      </c>
      <c r="Q100" s="75">
        <v>1365.4125000000001</v>
      </c>
    </row>
    <row r="101" spans="1:17">
      <c r="A101" t="s">
        <v>194</v>
      </c>
      <c r="B101" s="1">
        <v>1</v>
      </c>
      <c r="C101" s="74">
        <v>1</v>
      </c>
      <c r="D101" s="3">
        <v>0.75</v>
      </c>
      <c r="E101" s="74">
        <v>0</v>
      </c>
      <c r="F101" s="3">
        <v>0.25</v>
      </c>
      <c r="G101" s="74">
        <v>0</v>
      </c>
      <c r="H101" s="3">
        <v>0.5</v>
      </c>
      <c r="I101" s="74" t="s">
        <v>1774</v>
      </c>
      <c r="J101" s="3">
        <v>0.8</v>
      </c>
      <c r="K101" s="74" t="s">
        <v>1774</v>
      </c>
      <c r="L101" s="3">
        <v>0.3</v>
      </c>
      <c r="M101" s="75">
        <v>5057.08</v>
      </c>
      <c r="N101" s="5">
        <v>3</v>
      </c>
      <c r="O101" s="5">
        <v>2</v>
      </c>
      <c r="P101" s="3">
        <v>0.1</v>
      </c>
      <c r="Q101" s="75">
        <v>505.70800000000003</v>
      </c>
    </row>
    <row r="102" spans="1:17">
      <c r="A102" t="s">
        <v>195</v>
      </c>
      <c r="B102" s="1">
        <v>3</v>
      </c>
      <c r="C102" s="74">
        <v>0.33333333333333331</v>
      </c>
      <c r="D102" s="3">
        <v>0.75</v>
      </c>
      <c r="E102" s="74">
        <v>0</v>
      </c>
      <c r="F102" s="3">
        <v>0.25</v>
      </c>
      <c r="G102" s="74">
        <v>0</v>
      </c>
      <c r="H102" s="3">
        <v>0.5</v>
      </c>
      <c r="I102" s="74" t="s">
        <v>1774</v>
      </c>
      <c r="J102" s="3">
        <v>0.8</v>
      </c>
      <c r="K102" s="74" t="s">
        <v>1774</v>
      </c>
      <c r="L102" s="3">
        <v>0.3</v>
      </c>
      <c r="M102" s="75">
        <v>14159.83</v>
      </c>
      <c r="N102" s="5">
        <v>2</v>
      </c>
      <c r="O102" s="5">
        <v>3</v>
      </c>
      <c r="P102" s="3">
        <v>0.15000000000000002</v>
      </c>
      <c r="Q102" s="75">
        <v>2123.9745000000003</v>
      </c>
    </row>
    <row r="103" spans="1:17">
      <c r="A103" t="s">
        <v>197</v>
      </c>
      <c r="B103" s="1">
        <v>4</v>
      </c>
      <c r="C103" s="74">
        <v>0.5</v>
      </c>
      <c r="D103" s="3">
        <v>0.75</v>
      </c>
      <c r="E103" s="74">
        <v>0.5</v>
      </c>
      <c r="F103" s="3">
        <v>0.25</v>
      </c>
      <c r="G103" s="74">
        <v>0</v>
      </c>
      <c r="H103" s="3">
        <v>0.5</v>
      </c>
      <c r="I103" s="74" t="s">
        <v>1774</v>
      </c>
      <c r="J103" s="3">
        <v>0.8</v>
      </c>
      <c r="K103" s="74">
        <v>1</v>
      </c>
      <c r="L103" s="3">
        <v>0.3</v>
      </c>
      <c r="M103" s="75">
        <v>17194.080000000002</v>
      </c>
      <c r="N103" s="5">
        <v>3</v>
      </c>
      <c r="O103" s="5">
        <v>2</v>
      </c>
      <c r="P103" s="3">
        <v>0.1</v>
      </c>
      <c r="Q103" s="75">
        <v>1719.4080000000004</v>
      </c>
    </row>
    <row r="104" spans="1:17">
      <c r="A104" t="s">
        <v>198</v>
      </c>
      <c r="B104" s="1">
        <v>4</v>
      </c>
      <c r="C104" s="74">
        <v>0</v>
      </c>
      <c r="D104" s="3">
        <v>0.75</v>
      </c>
      <c r="E104" s="74">
        <v>0.25</v>
      </c>
      <c r="F104" s="3">
        <v>0.25</v>
      </c>
      <c r="G104" s="74">
        <v>0</v>
      </c>
      <c r="H104" s="3">
        <v>0.5</v>
      </c>
      <c r="I104" s="74">
        <v>1</v>
      </c>
      <c r="J104" s="3">
        <v>0.8</v>
      </c>
      <c r="K104" s="74" t="s">
        <v>1774</v>
      </c>
      <c r="L104" s="3">
        <v>0.3</v>
      </c>
      <c r="M104" s="75">
        <v>16182.67</v>
      </c>
      <c r="N104" s="5">
        <v>3</v>
      </c>
      <c r="O104" s="5">
        <v>2</v>
      </c>
      <c r="P104" s="3">
        <v>0.1</v>
      </c>
      <c r="Q104" s="75">
        <v>1618.2670000000001</v>
      </c>
    </row>
    <row r="105" spans="1:17">
      <c r="A105" t="s">
        <v>199</v>
      </c>
      <c r="B105" s="1">
        <v>12</v>
      </c>
      <c r="C105" s="74">
        <v>0.25</v>
      </c>
      <c r="D105" s="3">
        <v>0.5</v>
      </c>
      <c r="E105" s="74">
        <v>0.41666666666666669</v>
      </c>
      <c r="F105" s="3">
        <v>0.25</v>
      </c>
      <c r="G105" s="74">
        <v>8.3333333333333329E-2</v>
      </c>
      <c r="H105" s="3">
        <v>0.3</v>
      </c>
      <c r="I105" s="74">
        <v>1</v>
      </c>
      <c r="J105" s="3">
        <v>0.8</v>
      </c>
      <c r="K105" s="74">
        <v>1.2048192771084338E-2</v>
      </c>
      <c r="L105" s="3">
        <v>0.3</v>
      </c>
      <c r="M105" s="75">
        <v>58662.17</v>
      </c>
      <c r="N105" s="5">
        <v>2</v>
      </c>
      <c r="O105" s="5">
        <v>3</v>
      </c>
      <c r="P105" s="3">
        <v>0.15000000000000002</v>
      </c>
      <c r="Q105" s="75">
        <v>8799.3255000000008</v>
      </c>
    </row>
    <row r="106" spans="1:17">
      <c r="A106" t="s">
        <v>201</v>
      </c>
      <c r="B106" s="1">
        <v>1</v>
      </c>
      <c r="C106" s="74">
        <v>1</v>
      </c>
      <c r="D106" s="3">
        <v>0.75</v>
      </c>
      <c r="E106" s="74">
        <v>0</v>
      </c>
      <c r="F106" s="3">
        <v>0.25</v>
      </c>
      <c r="G106" s="74">
        <v>0</v>
      </c>
      <c r="H106" s="3">
        <v>0.5</v>
      </c>
      <c r="I106" s="74" t="s">
        <v>1774</v>
      </c>
      <c r="J106" s="3">
        <v>0.8</v>
      </c>
      <c r="K106" s="74" t="s">
        <v>1774</v>
      </c>
      <c r="L106" s="3">
        <v>0.3</v>
      </c>
      <c r="M106" s="75">
        <v>5057.08</v>
      </c>
      <c r="N106" s="5">
        <v>3</v>
      </c>
      <c r="O106" s="5">
        <v>2</v>
      </c>
      <c r="P106" s="3">
        <v>0.1</v>
      </c>
      <c r="Q106" s="75">
        <v>505.70800000000003</v>
      </c>
    </row>
    <row r="107" spans="1:17">
      <c r="A107" t="s">
        <v>203</v>
      </c>
      <c r="B107" s="1">
        <v>2</v>
      </c>
      <c r="C107" s="74">
        <v>0</v>
      </c>
      <c r="D107" s="3">
        <v>0.75</v>
      </c>
      <c r="E107" s="74">
        <v>0.5</v>
      </c>
      <c r="F107" s="3">
        <v>0.25</v>
      </c>
      <c r="G107" s="74">
        <v>0</v>
      </c>
      <c r="H107" s="3">
        <v>0.5</v>
      </c>
      <c r="I107" s="74" t="s">
        <v>1774</v>
      </c>
      <c r="J107" s="3">
        <v>0.8</v>
      </c>
      <c r="K107" s="74" t="s">
        <v>1774</v>
      </c>
      <c r="L107" s="3">
        <v>0.3</v>
      </c>
      <c r="M107" s="75">
        <v>10114.17</v>
      </c>
      <c r="N107" s="5">
        <v>3</v>
      </c>
      <c r="O107" s="5">
        <v>2</v>
      </c>
      <c r="P107" s="3">
        <v>0.1</v>
      </c>
      <c r="Q107" s="75">
        <v>1011.417</v>
      </c>
    </row>
    <row r="108" spans="1:17">
      <c r="A108" t="s">
        <v>204</v>
      </c>
      <c r="B108" s="1">
        <v>1</v>
      </c>
      <c r="C108" s="74">
        <v>1</v>
      </c>
      <c r="D108" s="3">
        <v>0.75</v>
      </c>
      <c r="E108" s="74">
        <v>0</v>
      </c>
      <c r="F108" s="3">
        <v>0.25</v>
      </c>
      <c r="G108" s="74">
        <v>0</v>
      </c>
      <c r="H108" s="3">
        <v>0.5</v>
      </c>
      <c r="I108" s="74" t="s">
        <v>1774</v>
      </c>
      <c r="J108" s="3">
        <v>0.8</v>
      </c>
      <c r="K108" s="74" t="s">
        <v>1774</v>
      </c>
      <c r="L108" s="3">
        <v>0.3</v>
      </c>
      <c r="M108" s="75">
        <v>4045.67</v>
      </c>
      <c r="N108" s="5">
        <v>3</v>
      </c>
      <c r="O108" s="5">
        <v>2</v>
      </c>
      <c r="P108" s="3">
        <v>0.1</v>
      </c>
      <c r="Q108" s="75">
        <v>404.56700000000001</v>
      </c>
    </row>
    <row r="109" spans="1:17">
      <c r="A109" t="s">
        <v>206</v>
      </c>
      <c r="B109" s="1">
        <v>2</v>
      </c>
      <c r="C109" s="74">
        <v>0.5</v>
      </c>
      <c r="D109" s="3">
        <v>0.75</v>
      </c>
      <c r="E109" s="74">
        <v>0</v>
      </c>
      <c r="F109" s="3">
        <v>0.25</v>
      </c>
      <c r="G109" s="74">
        <v>0</v>
      </c>
      <c r="H109" s="3">
        <v>0.5</v>
      </c>
      <c r="I109" s="74" t="s">
        <v>1774</v>
      </c>
      <c r="J109" s="3">
        <v>0.8</v>
      </c>
      <c r="K109" s="74" t="s">
        <v>1774</v>
      </c>
      <c r="L109" s="3">
        <v>0.3</v>
      </c>
      <c r="M109" s="75">
        <v>4045.67</v>
      </c>
      <c r="N109" s="5">
        <v>2</v>
      </c>
      <c r="O109" s="5">
        <v>3</v>
      </c>
      <c r="P109" s="3">
        <v>0.15000000000000002</v>
      </c>
      <c r="Q109" s="75">
        <v>606.85050000000012</v>
      </c>
    </row>
    <row r="110" spans="1:17">
      <c r="A110" t="s">
        <v>208</v>
      </c>
      <c r="B110" s="1">
        <v>4</v>
      </c>
      <c r="C110" s="74">
        <v>0.75</v>
      </c>
      <c r="D110" s="3">
        <v>0.75</v>
      </c>
      <c r="E110" s="74">
        <v>0.75</v>
      </c>
      <c r="F110" s="3">
        <v>0.25</v>
      </c>
      <c r="G110" s="74">
        <v>0.75</v>
      </c>
      <c r="H110" s="3">
        <v>0.5</v>
      </c>
      <c r="I110" s="74">
        <v>0.16666666666666666</v>
      </c>
      <c r="J110" s="3">
        <v>0.8</v>
      </c>
      <c r="K110" s="74">
        <v>0</v>
      </c>
      <c r="L110" s="3">
        <v>0.3</v>
      </c>
      <c r="M110" s="75">
        <v>18205.5</v>
      </c>
      <c r="N110" s="5">
        <v>3</v>
      </c>
      <c r="O110" s="5">
        <v>2</v>
      </c>
      <c r="P110" s="3">
        <v>0.1</v>
      </c>
      <c r="Q110" s="75">
        <v>1820.5500000000002</v>
      </c>
    </row>
    <row r="111" spans="1:17">
      <c r="A111" t="s">
        <v>210</v>
      </c>
      <c r="B111" s="1">
        <v>2</v>
      </c>
      <c r="C111" s="74">
        <v>0.5</v>
      </c>
      <c r="D111" s="3">
        <v>0.75</v>
      </c>
      <c r="E111" s="74">
        <v>0.5</v>
      </c>
      <c r="F111" s="3">
        <v>0.25</v>
      </c>
      <c r="G111" s="74">
        <v>0</v>
      </c>
      <c r="H111" s="3">
        <v>0.5</v>
      </c>
      <c r="I111" s="74">
        <v>0</v>
      </c>
      <c r="J111" s="3">
        <v>0.8</v>
      </c>
      <c r="K111" s="74" t="s">
        <v>1774</v>
      </c>
      <c r="L111" s="3">
        <v>0.3</v>
      </c>
      <c r="M111" s="75">
        <v>8091.33</v>
      </c>
      <c r="N111" s="5">
        <v>2</v>
      </c>
      <c r="O111" s="5">
        <v>3</v>
      </c>
      <c r="P111" s="3">
        <v>0.15000000000000002</v>
      </c>
      <c r="Q111" s="75">
        <v>1213.6995000000002</v>
      </c>
    </row>
    <row r="112" spans="1:17">
      <c r="A112" t="s">
        <v>212</v>
      </c>
      <c r="B112" s="1">
        <v>1</v>
      </c>
      <c r="C112" s="74">
        <v>1</v>
      </c>
      <c r="D112" s="3">
        <v>0.75</v>
      </c>
      <c r="E112" s="74">
        <v>1</v>
      </c>
      <c r="F112" s="3">
        <v>0.25</v>
      </c>
      <c r="G112" s="74">
        <v>1</v>
      </c>
      <c r="H112" s="3">
        <v>0.5</v>
      </c>
      <c r="I112" s="74" t="s">
        <v>1774</v>
      </c>
      <c r="J112" s="3">
        <v>0.8</v>
      </c>
      <c r="K112" s="74" t="s">
        <v>1774</v>
      </c>
      <c r="L112" s="3">
        <v>0.3</v>
      </c>
      <c r="M112" s="75">
        <v>5057.08</v>
      </c>
      <c r="N112" s="5">
        <v>5</v>
      </c>
      <c r="O112" s="5">
        <v>0</v>
      </c>
      <c r="P112" s="3">
        <v>0</v>
      </c>
      <c r="Q112" s="75">
        <v>0</v>
      </c>
    </row>
    <row r="113" spans="1:17">
      <c r="A113" t="s">
        <v>213</v>
      </c>
      <c r="B113" s="1">
        <v>2</v>
      </c>
      <c r="C113" s="74">
        <v>1</v>
      </c>
      <c r="D113" s="3">
        <v>0.75</v>
      </c>
      <c r="E113" s="74">
        <v>0.5</v>
      </c>
      <c r="F113" s="3">
        <v>0.25</v>
      </c>
      <c r="G113" s="74">
        <v>0.5</v>
      </c>
      <c r="H113" s="3">
        <v>0.5</v>
      </c>
      <c r="I113" s="74" t="s">
        <v>1774</v>
      </c>
      <c r="J113" s="3">
        <v>0.8</v>
      </c>
      <c r="K113" s="74" t="s">
        <v>1774</v>
      </c>
      <c r="L113" s="3">
        <v>0.3</v>
      </c>
      <c r="M113" s="75">
        <v>9102.75</v>
      </c>
      <c r="N113" s="5">
        <v>5</v>
      </c>
      <c r="O113" s="5">
        <v>0</v>
      </c>
      <c r="P113" s="3">
        <v>0</v>
      </c>
      <c r="Q113" s="75">
        <v>0</v>
      </c>
    </row>
    <row r="114" spans="1:17">
      <c r="A114" t="s">
        <v>214</v>
      </c>
      <c r="B114" s="1">
        <v>3</v>
      </c>
      <c r="C114" s="74">
        <v>0.66666666666666663</v>
      </c>
      <c r="D114" s="3">
        <v>0.75</v>
      </c>
      <c r="E114" s="74">
        <v>0.66666666666666663</v>
      </c>
      <c r="F114" s="3">
        <v>0.25</v>
      </c>
      <c r="G114" s="74">
        <v>0.33333333333333331</v>
      </c>
      <c r="H114" s="3">
        <v>0.5</v>
      </c>
      <c r="I114" s="74">
        <v>1</v>
      </c>
      <c r="J114" s="3">
        <v>0.8</v>
      </c>
      <c r="K114" s="74" t="s">
        <v>1774</v>
      </c>
      <c r="L114" s="3">
        <v>0.3</v>
      </c>
      <c r="M114" s="75">
        <v>13148.42</v>
      </c>
      <c r="N114" s="5">
        <v>3</v>
      </c>
      <c r="O114" s="5">
        <v>2</v>
      </c>
      <c r="P114" s="3">
        <v>0.1</v>
      </c>
      <c r="Q114" s="75">
        <v>1314.8420000000001</v>
      </c>
    </row>
    <row r="115" spans="1:17">
      <c r="A115" t="s">
        <v>215</v>
      </c>
      <c r="B115" s="1">
        <v>3</v>
      </c>
      <c r="C115" s="74">
        <v>0.33333333333333331</v>
      </c>
      <c r="D115" s="3">
        <v>0.75</v>
      </c>
      <c r="E115" s="74">
        <v>1</v>
      </c>
      <c r="F115" s="3">
        <v>0.25</v>
      </c>
      <c r="G115" s="74">
        <v>0.33333333333333331</v>
      </c>
      <c r="H115" s="3">
        <v>0.5</v>
      </c>
      <c r="I115" s="74" t="s">
        <v>1774</v>
      </c>
      <c r="J115" s="3">
        <v>0.8</v>
      </c>
      <c r="K115" s="74" t="s">
        <v>1774</v>
      </c>
      <c r="L115" s="3">
        <v>0.3</v>
      </c>
      <c r="M115" s="75">
        <v>14159.83</v>
      </c>
      <c r="N115" s="5">
        <v>3</v>
      </c>
      <c r="O115" s="5">
        <v>2</v>
      </c>
      <c r="P115" s="3">
        <v>0.1</v>
      </c>
      <c r="Q115" s="75">
        <v>1415.9830000000002</v>
      </c>
    </row>
    <row r="116" spans="1:17">
      <c r="A116" t="s">
        <v>216</v>
      </c>
      <c r="B116" s="1">
        <v>1</v>
      </c>
      <c r="C116" s="74">
        <v>1</v>
      </c>
      <c r="D116" s="3">
        <v>0.75</v>
      </c>
      <c r="E116" s="74">
        <v>0</v>
      </c>
      <c r="F116" s="3">
        <v>0.25</v>
      </c>
      <c r="G116" s="74">
        <v>1</v>
      </c>
      <c r="H116" s="3">
        <v>0.5</v>
      </c>
      <c r="I116" s="74" t="s">
        <v>1774</v>
      </c>
      <c r="J116" s="3">
        <v>0.8</v>
      </c>
      <c r="K116" s="74" t="s">
        <v>1774</v>
      </c>
      <c r="L116" s="3">
        <v>0.3</v>
      </c>
      <c r="M116" s="75">
        <v>4045.67</v>
      </c>
      <c r="N116" s="5">
        <v>4</v>
      </c>
      <c r="O116" s="5">
        <v>1</v>
      </c>
      <c r="P116" s="3">
        <v>0.05</v>
      </c>
      <c r="Q116" s="75">
        <v>202.2835</v>
      </c>
    </row>
    <row r="117" spans="1:17">
      <c r="A117" t="s">
        <v>217</v>
      </c>
      <c r="B117" s="1">
        <v>1</v>
      </c>
      <c r="C117" s="74">
        <v>1</v>
      </c>
      <c r="D117" s="3">
        <v>0.75</v>
      </c>
      <c r="E117" s="74">
        <v>1</v>
      </c>
      <c r="F117" s="3">
        <v>0.25</v>
      </c>
      <c r="G117" s="74">
        <v>0</v>
      </c>
      <c r="H117" s="3">
        <v>0.5</v>
      </c>
      <c r="I117" s="74" t="s">
        <v>1774</v>
      </c>
      <c r="J117" s="3">
        <v>0.8</v>
      </c>
      <c r="K117" s="74" t="s">
        <v>1774</v>
      </c>
      <c r="L117" s="3">
        <v>0.3</v>
      </c>
      <c r="M117" s="75">
        <v>5057.08</v>
      </c>
      <c r="N117" s="5">
        <v>4</v>
      </c>
      <c r="O117" s="5">
        <v>1</v>
      </c>
      <c r="P117" s="3">
        <v>0.05</v>
      </c>
      <c r="Q117" s="75">
        <v>252.85400000000001</v>
      </c>
    </row>
    <row r="118" spans="1:17">
      <c r="A118" t="s">
        <v>218</v>
      </c>
      <c r="B118" s="1">
        <v>1</v>
      </c>
      <c r="C118" s="74">
        <v>0</v>
      </c>
      <c r="D118" s="3">
        <v>0.75</v>
      </c>
      <c r="E118" s="74">
        <v>1</v>
      </c>
      <c r="F118" s="3">
        <v>0.25</v>
      </c>
      <c r="G118" s="74">
        <v>0</v>
      </c>
      <c r="H118" s="3">
        <v>0.5</v>
      </c>
      <c r="I118" s="74" t="s">
        <v>1774</v>
      </c>
      <c r="J118" s="3">
        <v>0.8</v>
      </c>
      <c r="K118" s="74" t="s">
        <v>1774</v>
      </c>
      <c r="L118" s="3">
        <v>0.3</v>
      </c>
      <c r="M118" s="75">
        <v>5057.08</v>
      </c>
      <c r="N118" s="5">
        <v>3</v>
      </c>
      <c r="O118" s="5">
        <v>2</v>
      </c>
      <c r="P118" s="3">
        <v>0.1</v>
      </c>
      <c r="Q118" s="75">
        <v>505.70800000000003</v>
      </c>
    </row>
    <row r="119" spans="1:17">
      <c r="A119" t="s">
        <v>219</v>
      </c>
      <c r="B119" s="1">
        <v>4</v>
      </c>
      <c r="C119" s="74">
        <v>0.25</v>
      </c>
      <c r="D119" s="3">
        <v>0.75</v>
      </c>
      <c r="E119" s="74">
        <v>0.75</v>
      </c>
      <c r="F119" s="3">
        <v>0.25</v>
      </c>
      <c r="G119" s="74">
        <v>0.25</v>
      </c>
      <c r="H119" s="3">
        <v>0.5</v>
      </c>
      <c r="I119" s="74" t="s">
        <v>1774</v>
      </c>
      <c r="J119" s="3">
        <v>0.8</v>
      </c>
      <c r="K119" s="74" t="s">
        <v>1774</v>
      </c>
      <c r="L119" s="3">
        <v>0.3</v>
      </c>
      <c r="M119" s="75">
        <v>20228.330000000002</v>
      </c>
      <c r="N119" s="5">
        <v>3</v>
      </c>
      <c r="O119" s="5">
        <v>2</v>
      </c>
      <c r="P119" s="3">
        <v>0.1</v>
      </c>
      <c r="Q119" s="75">
        <v>2022.8330000000003</v>
      </c>
    </row>
    <row r="120" spans="1:17">
      <c r="A120" t="s">
        <v>220</v>
      </c>
      <c r="B120" s="1">
        <v>2</v>
      </c>
      <c r="C120" s="74">
        <v>0</v>
      </c>
      <c r="D120" s="3">
        <v>0.75</v>
      </c>
      <c r="E120" s="74">
        <v>0</v>
      </c>
      <c r="F120" s="3">
        <v>0.25</v>
      </c>
      <c r="G120" s="74">
        <v>0</v>
      </c>
      <c r="H120" s="3">
        <v>0.5</v>
      </c>
      <c r="I120" s="74" t="s">
        <v>1774</v>
      </c>
      <c r="J120" s="3">
        <v>0.8</v>
      </c>
      <c r="K120" s="74" t="s">
        <v>1774</v>
      </c>
      <c r="L120" s="3">
        <v>0.3</v>
      </c>
      <c r="M120" s="75">
        <v>4045.67</v>
      </c>
      <c r="N120" s="5">
        <v>2</v>
      </c>
      <c r="O120" s="5">
        <v>3</v>
      </c>
      <c r="P120" s="3">
        <v>0.15000000000000002</v>
      </c>
      <c r="Q120" s="75">
        <v>606.85050000000012</v>
      </c>
    </row>
    <row r="121" spans="1:17">
      <c r="A121" t="s">
        <v>221</v>
      </c>
      <c r="B121" s="1">
        <v>2</v>
      </c>
      <c r="C121" s="74">
        <v>1</v>
      </c>
      <c r="D121" s="3">
        <v>0.75</v>
      </c>
      <c r="E121" s="74">
        <v>0.5</v>
      </c>
      <c r="F121" s="3">
        <v>0.25</v>
      </c>
      <c r="G121" s="74">
        <v>0</v>
      </c>
      <c r="H121" s="3">
        <v>0.5</v>
      </c>
      <c r="I121" s="74" t="s">
        <v>1774</v>
      </c>
      <c r="J121" s="3">
        <v>0.8</v>
      </c>
      <c r="K121" s="74" t="s">
        <v>1774</v>
      </c>
      <c r="L121" s="3">
        <v>0.3</v>
      </c>
      <c r="M121" s="75">
        <v>9102.75</v>
      </c>
      <c r="N121" s="5">
        <v>4</v>
      </c>
      <c r="O121" s="5">
        <v>1</v>
      </c>
      <c r="P121" s="3">
        <v>0.05</v>
      </c>
      <c r="Q121" s="75">
        <v>455.13750000000005</v>
      </c>
    </row>
    <row r="122" spans="1:17">
      <c r="A122" t="s">
        <v>222</v>
      </c>
      <c r="B122" s="1">
        <v>1</v>
      </c>
      <c r="C122" s="74">
        <v>1</v>
      </c>
      <c r="D122" s="3">
        <v>0.75</v>
      </c>
      <c r="E122" s="74">
        <v>1</v>
      </c>
      <c r="F122" s="3">
        <v>0.25</v>
      </c>
      <c r="G122" s="74">
        <v>0</v>
      </c>
      <c r="H122" s="3">
        <v>0.5</v>
      </c>
      <c r="I122" s="74" t="s">
        <v>1774</v>
      </c>
      <c r="J122" s="3">
        <v>0.8</v>
      </c>
      <c r="K122" s="74" t="s">
        <v>1774</v>
      </c>
      <c r="L122" s="3">
        <v>0.3</v>
      </c>
      <c r="M122" s="75">
        <v>5057.08</v>
      </c>
      <c r="N122" s="5">
        <v>4</v>
      </c>
      <c r="O122" s="5">
        <v>1</v>
      </c>
      <c r="P122" s="3">
        <v>0.05</v>
      </c>
      <c r="Q122" s="75">
        <v>252.85400000000001</v>
      </c>
    </row>
    <row r="123" spans="1:17">
      <c r="A123" t="s">
        <v>223</v>
      </c>
      <c r="B123" s="1">
        <v>5</v>
      </c>
      <c r="C123" s="74">
        <v>0.4</v>
      </c>
      <c r="D123" s="3">
        <v>0.75</v>
      </c>
      <c r="E123" s="74">
        <v>0.8</v>
      </c>
      <c r="F123" s="3">
        <v>0.25</v>
      </c>
      <c r="G123" s="74">
        <v>0</v>
      </c>
      <c r="H123" s="3">
        <v>0.5</v>
      </c>
      <c r="I123" s="74" t="s">
        <v>1774</v>
      </c>
      <c r="J123" s="3">
        <v>0.8</v>
      </c>
      <c r="K123" s="74" t="s">
        <v>1774</v>
      </c>
      <c r="L123" s="3">
        <v>0.3</v>
      </c>
      <c r="M123" s="75">
        <v>23262.58</v>
      </c>
      <c r="N123" s="5">
        <v>3</v>
      </c>
      <c r="O123" s="5">
        <v>2</v>
      </c>
      <c r="P123" s="3">
        <v>0.1</v>
      </c>
      <c r="Q123" s="75">
        <v>2326.2580000000003</v>
      </c>
    </row>
    <row r="124" spans="1:17">
      <c r="A124" t="s">
        <v>224</v>
      </c>
      <c r="B124" s="1">
        <v>4</v>
      </c>
      <c r="C124" s="74">
        <v>1</v>
      </c>
      <c r="D124" s="3">
        <v>0.75</v>
      </c>
      <c r="E124" s="74">
        <v>0</v>
      </c>
      <c r="F124" s="3">
        <v>0.25</v>
      </c>
      <c r="G124" s="74">
        <v>0</v>
      </c>
      <c r="H124" s="3">
        <v>0.5</v>
      </c>
      <c r="I124" s="74">
        <v>1</v>
      </c>
      <c r="J124" s="3">
        <v>0.8</v>
      </c>
      <c r="K124" s="74">
        <v>0</v>
      </c>
      <c r="L124" s="3">
        <v>0.3</v>
      </c>
      <c r="M124" s="75">
        <v>18205.5</v>
      </c>
      <c r="N124" s="5">
        <v>2</v>
      </c>
      <c r="O124" s="5">
        <v>3</v>
      </c>
      <c r="P124" s="3">
        <v>0.15000000000000002</v>
      </c>
      <c r="Q124" s="75">
        <v>2730.8250000000003</v>
      </c>
    </row>
    <row r="125" spans="1:17">
      <c r="A125" t="s">
        <v>225</v>
      </c>
      <c r="B125" s="1">
        <v>1</v>
      </c>
      <c r="C125" s="74">
        <v>1</v>
      </c>
      <c r="D125" s="3">
        <v>0.75</v>
      </c>
      <c r="E125" s="74">
        <v>1</v>
      </c>
      <c r="F125" s="3">
        <v>0.25</v>
      </c>
      <c r="G125" s="74">
        <v>0</v>
      </c>
      <c r="H125" s="3">
        <v>0.5</v>
      </c>
      <c r="I125" s="74" t="s">
        <v>1774</v>
      </c>
      <c r="J125" s="3">
        <v>0.8</v>
      </c>
      <c r="K125" s="74" t="s">
        <v>1774</v>
      </c>
      <c r="L125" s="3">
        <v>0.3</v>
      </c>
      <c r="M125" s="75">
        <v>5057.08</v>
      </c>
      <c r="N125" s="5">
        <v>4</v>
      </c>
      <c r="O125" s="5">
        <v>1</v>
      </c>
      <c r="P125" s="3">
        <v>0.05</v>
      </c>
      <c r="Q125" s="75">
        <v>252.85400000000001</v>
      </c>
    </row>
    <row r="126" spans="1:17">
      <c r="A126" t="s">
        <v>226</v>
      </c>
      <c r="B126" s="1">
        <v>21</v>
      </c>
      <c r="C126" s="74">
        <v>0.61904761904761907</v>
      </c>
      <c r="D126" s="3">
        <v>0.5</v>
      </c>
      <c r="E126" s="74">
        <v>0.19047619047619047</v>
      </c>
      <c r="F126" s="3">
        <v>0.25</v>
      </c>
      <c r="G126" s="74">
        <v>0</v>
      </c>
      <c r="H126" s="3">
        <v>0.3</v>
      </c>
      <c r="I126" s="74">
        <v>1</v>
      </c>
      <c r="J126" s="3">
        <v>0.8</v>
      </c>
      <c r="K126" s="74">
        <v>0</v>
      </c>
      <c r="L126" s="3">
        <v>0.3</v>
      </c>
      <c r="M126" s="75">
        <v>104175.91</v>
      </c>
      <c r="N126" s="5">
        <v>2</v>
      </c>
      <c r="O126" s="5">
        <v>3</v>
      </c>
      <c r="P126" s="3">
        <v>0.15000000000000002</v>
      </c>
      <c r="Q126" s="75">
        <v>15626.386500000002</v>
      </c>
    </row>
    <row r="127" spans="1:17">
      <c r="A127" t="s">
        <v>227</v>
      </c>
      <c r="B127" s="1">
        <v>1</v>
      </c>
      <c r="C127" s="74">
        <v>1</v>
      </c>
      <c r="D127" s="3">
        <v>0.75</v>
      </c>
      <c r="E127" s="74">
        <v>1</v>
      </c>
      <c r="F127" s="3">
        <v>0.25</v>
      </c>
      <c r="G127" s="74">
        <v>0</v>
      </c>
      <c r="H127" s="3">
        <v>0.5</v>
      </c>
      <c r="I127" s="74" t="s">
        <v>1774</v>
      </c>
      <c r="J127" s="3">
        <v>0.8</v>
      </c>
      <c r="K127" s="74" t="s">
        <v>1774</v>
      </c>
      <c r="L127" s="3">
        <v>0.3</v>
      </c>
      <c r="M127" s="75">
        <v>4045.67</v>
      </c>
      <c r="N127" s="5">
        <v>4</v>
      </c>
      <c r="O127" s="5">
        <v>1</v>
      </c>
      <c r="P127" s="3">
        <v>0.05</v>
      </c>
      <c r="Q127" s="75">
        <v>202.2835</v>
      </c>
    </row>
    <row r="128" spans="1:17">
      <c r="A128" t="s">
        <v>228</v>
      </c>
      <c r="B128" s="1">
        <v>4</v>
      </c>
      <c r="C128" s="74">
        <v>0.25</v>
      </c>
      <c r="D128" s="3">
        <v>0.75</v>
      </c>
      <c r="E128" s="74">
        <v>0</v>
      </c>
      <c r="F128" s="3">
        <v>0.25</v>
      </c>
      <c r="G128" s="74">
        <v>0.25</v>
      </c>
      <c r="H128" s="3">
        <v>0.5</v>
      </c>
      <c r="I128" s="74">
        <v>1</v>
      </c>
      <c r="J128" s="3">
        <v>0.8</v>
      </c>
      <c r="K128" s="74">
        <v>0</v>
      </c>
      <c r="L128" s="3">
        <v>0.3</v>
      </c>
      <c r="M128" s="75">
        <v>12137</v>
      </c>
      <c r="N128" s="5">
        <v>1</v>
      </c>
      <c r="O128" s="5">
        <v>4</v>
      </c>
      <c r="P128" s="3">
        <v>0.2</v>
      </c>
      <c r="Q128" s="75">
        <v>2427.4</v>
      </c>
    </row>
    <row r="129" spans="1:17">
      <c r="A129" t="s">
        <v>230</v>
      </c>
      <c r="B129" s="1">
        <v>2</v>
      </c>
      <c r="C129" s="74">
        <v>0.5</v>
      </c>
      <c r="D129" s="3">
        <v>0.75</v>
      </c>
      <c r="E129" s="74">
        <v>0.5</v>
      </c>
      <c r="F129" s="3">
        <v>0.25</v>
      </c>
      <c r="G129" s="74">
        <v>0</v>
      </c>
      <c r="H129" s="3">
        <v>0.5</v>
      </c>
      <c r="I129" s="74" t="s">
        <v>1774</v>
      </c>
      <c r="J129" s="3">
        <v>0.8</v>
      </c>
      <c r="K129" s="74" t="s">
        <v>1774</v>
      </c>
      <c r="L129" s="3">
        <v>0.3</v>
      </c>
      <c r="M129" s="75">
        <v>10114.17</v>
      </c>
      <c r="N129" s="5">
        <v>3</v>
      </c>
      <c r="O129" s="5">
        <v>2</v>
      </c>
      <c r="P129" s="3">
        <v>0.1</v>
      </c>
      <c r="Q129" s="75">
        <v>1011.417</v>
      </c>
    </row>
    <row r="130" spans="1:17">
      <c r="A130" t="s">
        <v>232</v>
      </c>
      <c r="B130" s="1">
        <v>1</v>
      </c>
      <c r="C130" s="74">
        <v>0</v>
      </c>
      <c r="D130" s="3">
        <v>0.75</v>
      </c>
      <c r="E130" s="74">
        <v>0</v>
      </c>
      <c r="F130" s="3">
        <v>0.25</v>
      </c>
      <c r="G130" s="74">
        <v>0</v>
      </c>
      <c r="H130" s="3">
        <v>0.5</v>
      </c>
      <c r="I130" s="74" t="s">
        <v>1774</v>
      </c>
      <c r="J130" s="3">
        <v>0.8</v>
      </c>
      <c r="K130" s="74">
        <v>1</v>
      </c>
      <c r="L130" s="3">
        <v>0.3</v>
      </c>
      <c r="M130" s="75">
        <v>5057.08</v>
      </c>
      <c r="N130" s="5">
        <v>2</v>
      </c>
      <c r="O130" s="5">
        <v>3</v>
      </c>
      <c r="P130" s="3">
        <v>0.15000000000000002</v>
      </c>
      <c r="Q130" s="75">
        <v>758.56200000000013</v>
      </c>
    </row>
    <row r="131" spans="1:17">
      <c r="A131" t="s">
        <v>233</v>
      </c>
      <c r="B131" s="1">
        <v>1</v>
      </c>
      <c r="C131" s="74">
        <v>0</v>
      </c>
      <c r="D131" s="3">
        <v>0.75</v>
      </c>
      <c r="E131" s="74">
        <v>0</v>
      </c>
      <c r="F131" s="3">
        <v>0.25</v>
      </c>
      <c r="G131" s="74">
        <v>0</v>
      </c>
      <c r="H131" s="3">
        <v>0.5</v>
      </c>
      <c r="I131" s="74" t="s">
        <v>1774</v>
      </c>
      <c r="J131" s="3">
        <v>0.8</v>
      </c>
      <c r="K131" s="74" t="s">
        <v>1774</v>
      </c>
      <c r="L131" s="3">
        <v>0.3</v>
      </c>
      <c r="M131" s="75">
        <v>4045.67</v>
      </c>
      <c r="N131" s="5">
        <v>2</v>
      </c>
      <c r="O131" s="5">
        <v>3</v>
      </c>
      <c r="P131" s="3">
        <v>0.15000000000000002</v>
      </c>
      <c r="Q131" s="75">
        <v>606.85050000000012</v>
      </c>
    </row>
    <row r="132" spans="1:17">
      <c r="A132" t="s">
        <v>234</v>
      </c>
      <c r="B132" s="1">
        <v>1</v>
      </c>
      <c r="C132" s="74">
        <v>1</v>
      </c>
      <c r="D132" s="3">
        <v>0.75</v>
      </c>
      <c r="E132" s="74">
        <v>1</v>
      </c>
      <c r="F132" s="3">
        <v>0.25</v>
      </c>
      <c r="G132" s="74">
        <v>0</v>
      </c>
      <c r="H132" s="3">
        <v>0.5</v>
      </c>
      <c r="I132" s="74" t="s">
        <v>1774</v>
      </c>
      <c r="J132" s="3">
        <v>0.8</v>
      </c>
      <c r="K132" s="74">
        <v>1</v>
      </c>
      <c r="L132" s="3">
        <v>0.3</v>
      </c>
      <c r="M132" s="75">
        <v>5057.08</v>
      </c>
      <c r="N132" s="5">
        <v>4</v>
      </c>
      <c r="O132" s="5">
        <v>1</v>
      </c>
      <c r="P132" s="3">
        <v>0.05</v>
      </c>
      <c r="Q132" s="75">
        <v>252.85400000000001</v>
      </c>
    </row>
    <row r="133" spans="1:17">
      <c r="A133" t="s">
        <v>235</v>
      </c>
      <c r="B133" s="1">
        <v>7</v>
      </c>
      <c r="C133" s="74">
        <v>0.2857142857142857</v>
      </c>
      <c r="D133" s="3">
        <v>0.5</v>
      </c>
      <c r="E133" s="74">
        <v>0.42857142857142855</v>
      </c>
      <c r="F133" s="3">
        <v>0.25</v>
      </c>
      <c r="G133" s="74">
        <v>0</v>
      </c>
      <c r="H133" s="3">
        <v>0.4</v>
      </c>
      <c r="I133" s="74">
        <v>1</v>
      </c>
      <c r="J133" s="3">
        <v>0.8</v>
      </c>
      <c r="K133" s="74">
        <v>0</v>
      </c>
      <c r="L133" s="3">
        <v>0.3</v>
      </c>
      <c r="M133" s="75">
        <v>31353.919999999998</v>
      </c>
      <c r="N133" s="5">
        <v>2</v>
      </c>
      <c r="O133" s="5">
        <v>3</v>
      </c>
      <c r="P133" s="3">
        <v>0.15000000000000002</v>
      </c>
      <c r="Q133" s="75">
        <v>4703.0880000000006</v>
      </c>
    </row>
    <row r="134" spans="1:17">
      <c r="A134" t="s">
        <v>237</v>
      </c>
      <c r="B134" s="1">
        <v>1</v>
      </c>
      <c r="C134" s="74">
        <v>0</v>
      </c>
      <c r="D134" s="3">
        <v>0.75</v>
      </c>
      <c r="E134" s="74">
        <v>1</v>
      </c>
      <c r="F134" s="3">
        <v>0.25</v>
      </c>
      <c r="G134" s="74">
        <v>0</v>
      </c>
      <c r="H134" s="3">
        <v>0.5</v>
      </c>
      <c r="I134" s="74">
        <v>1</v>
      </c>
      <c r="J134" s="3">
        <v>0.8</v>
      </c>
      <c r="K134" s="74" t="s">
        <v>1774</v>
      </c>
      <c r="L134" s="3">
        <v>0.3</v>
      </c>
      <c r="M134" s="75">
        <v>5057.08</v>
      </c>
      <c r="N134" s="5">
        <v>3</v>
      </c>
      <c r="O134" s="5">
        <v>2</v>
      </c>
      <c r="P134" s="3">
        <v>0.1</v>
      </c>
      <c r="Q134" s="75">
        <v>505.70800000000003</v>
      </c>
    </row>
    <row r="135" spans="1:17">
      <c r="A135" t="s">
        <v>238</v>
      </c>
      <c r="B135" s="1">
        <v>1</v>
      </c>
      <c r="C135" s="74">
        <v>1</v>
      </c>
      <c r="D135" s="3">
        <v>0.75</v>
      </c>
      <c r="E135" s="74">
        <v>0</v>
      </c>
      <c r="F135" s="3">
        <v>0.25</v>
      </c>
      <c r="G135" s="74">
        <v>0</v>
      </c>
      <c r="H135" s="3">
        <v>0.5</v>
      </c>
      <c r="I135" s="74" t="s">
        <v>1774</v>
      </c>
      <c r="J135" s="3">
        <v>0.8</v>
      </c>
      <c r="K135" s="74">
        <v>0.5</v>
      </c>
      <c r="L135" s="3">
        <v>0.3</v>
      </c>
      <c r="M135" s="75">
        <v>5057.08</v>
      </c>
      <c r="N135" s="5">
        <v>3</v>
      </c>
      <c r="O135" s="5">
        <v>2</v>
      </c>
      <c r="P135" s="3">
        <v>0.1</v>
      </c>
      <c r="Q135" s="75">
        <v>505.70800000000003</v>
      </c>
    </row>
    <row r="136" spans="1:17">
      <c r="A136" t="s">
        <v>239</v>
      </c>
      <c r="B136" s="1">
        <v>5</v>
      </c>
      <c r="C136" s="74">
        <v>0.6</v>
      </c>
      <c r="D136" s="3">
        <v>0.75</v>
      </c>
      <c r="E136" s="74">
        <v>0.2</v>
      </c>
      <c r="F136" s="3">
        <v>0.25</v>
      </c>
      <c r="G136" s="74">
        <v>0</v>
      </c>
      <c r="H136" s="3">
        <v>0.5</v>
      </c>
      <c r="I136" s="74" t="s">
        <v>1774</v>
      </c>
      <c r="J136" s="3">
        <v>0.8</v>
      </c>
      <c r="K136" s="74">
        <v>0</v>
      </c>
      <c r="L136" s="3">
        <v>0.3</v>
      </c>
      <c r="M136" s="75">
        <v>18205.5</v>
      </c>
      <c r="N136" s="5">
        <v>1</v>
      </c>
      <c r="O136" s="5">
        <v>4</v>
      </c>
      <c r="P136" s="3">
        <v>0.2</v>
      </c>
      <c r="Q136" s="75">
        <v>3641.1000000000004</v>
      </c>
    </row>
    <row r="137" spans="1:17">
      <c r="A137" t="s">
        <v>241</v>
      </c>
      <c r="B137" s="1">
        <v>7</v>
      </c>
      <c r="C137" s="74">
        <v>0.2857142857142857</v>
      </c>
      <c r="D137" s="3">
        <v>0.5</v>
      </c>
      <c r="E137" s="74">
        <v>0.14285714285714285</v>
      </c>
      <c r="F137" s="3">
        <v>0.25</v>
      </c>
      <c r="G137" s="74">
        <v>0</v>
      </c>
      <c r="H137" s="3">
        <v>0.4</v>
      </c>
      <c r="I137" s="74">
        <v>1</v>
      </c>
      <c r="J137" s="3">
        <v>0.8</v>
      </c>
      <c r="K137" s="74">
        <v>0</v>
      </c>
      <c r="L137" s="3">
        <v>0.3</v>
      </c>
      <c r="M137" s="75">
        <v>30342.5</v>
      </c>
      <c r="N137" s="5">
        <v>1</v>
      </c>
      <c r="O137" s="5">
        <v>4</v>
      </c>
      <c r="P137" s="3">
        <v>0.2</v>
      </c>
      <c r="Q137" s="75">
        <v>6068.5</v>
      </c>
    </row>
    <row r="138" spans="1:17">
      <c r="A138" t="s">
        <v>243</v>
      </c>
      <c r="B138" s="1">
        <v>1</v>
      </c>
      <c r="C138" s="74">
        <v>0</v>
      </c>
      <c r="D138" s="3">
        <v>0.75</v>
      </c>
      <c r="E138" s="74">
        <v>0</v>
      </c>
      <c r="F138" s="3">
        <v>0.25</v>
      </c>
      <c r="G138" s="74">
        <v>0</v>
      </c>
      <c r="H138" s="3">
        <v>0.5</v>
      </c>
      <c r="I138" s="74" t="s">
        <v>1774</v>
      </c>
      <c r="J138" s="3">
        <v>0.8</v>
      </c>
      <c r="K138" s="74" t="s">
        <v>1774</v>
      </c>
      <c r="L138" s="3">
        <v>0.3</v>
      </c>
      <c r="M138" s="75">
        <v>5057.08</v>
      </c>
      <c r="N138" s="5">
        <v>2</v>
      </c>
      <c r="O138" s="5">
        <v>3</v>
      </c>
      <c r="P138" s="3">
        <v>0.15000000000000002</v>
      </c>
      <c r="Q138" s="75">
        <v>758.56200000000013</v>
      </c>
    </row>
    <row r="139" spans="1:17">
      <c r="A139" t="s">
        <v>244</v>
      </c>
      <c r="B139" s="1">
        <v>1</v>
      </c>
      <c r="C139" s="74">
        <v>1</v>
      </c>
      <c r="D139" s="3">
        <v>0.75</v>
      </c>
      <c r="E139" s="74">
        <v>0</v>
      </c>
      <c r="F139" s="3">
        <v>0.25</v>
      </c>
      <c r="G139" s="74">
        <v>0</v>
      </c>
      <c r="H139" s="3">
        <v>0.5</v>
      </c>
      <c r="I139" s="74">
        <v>1</v>
      </c>
      <c r="J139" s="3">
        <v>0.8</v>
      </c>
      <c r="K139" s="74" t="s">
        <v>1774</v>
      </c>
      <c r="L139" s="3">
        <v>0.3</v>
      </c>
      <c r="M139" s="75">
        <v>5057.08</v>
      </c>
      <c r="N139" s="5">
        <v>3</v>
      </c>
      <c r="O139" s="5">
        <v>2</v>
      </c>
      <c r="P139" s="3">
        <v>0.1</v>
      </c>
      <c r="Q139" s="75">
        <v>505.70800000000003</v>
      </c>
    </row>
    <row r="140" spans="1:17">
      <c r="A140" t="s">
        <v>245</v>
      </c>
      <c r="B140" s="1">
        <v>3</v>
      </c>
      <c r="C140" s="74">
        <v>1</v>
      </c>
      <c r="D140" s="3">
        <v>0.75</v>
      </c>
      <c r="E140" s="74">
        <v>1</v>
      </c>
      <c r="F140" s="3">
        <v>0.25</v>
      </c>
      <c r="G140" s="74">
        <v>0.33333333333333331</v>
      </c>
      <c r="H140" s="3">
        <v>0.5</v>
      </c>
      <c r="I140" s="74" t="s">
        <v>1774</v>
      </c>
      <c r="J140" s="3">
        <v>0.8</v>
      </c>
      <c r="K140" s="74" t="s">
        <v>1774</v>
      </c>
      <c r="L140" s="3">
        <v>0.3</v>
      </c>
      <c r="M140" s="75">
        <v>14159.83</v>
      </c>
      <c r="N140" s="5">
        <v>4</v>
      </c>
      <c r="O140" s="5">
        <v>1</v>
      </c>
      <c r="P140" s="3">
        <v>0.05</v>
      </c>
      <c r="Q140" s="75">
        <v>707.99150000000009</v>
      </c>
    </row>
    <row r="141" spans="1:17">
      <c r="A141" t="s">
        <v>246</v>
      </c>
      <c r="B141" s="1">
        <v>1</v>
      </c>
      <c r="C141" s="74">
        <v>1</v>
      </c>
      <c r="D141" s="3">
        <v>0.75</v>
      </c>
      <c r="E141" s="74">
        <v>0</v>
      </c>
      <c r="F141" s="3">
        <v>0.25</v>
      </c>
      <c r="G141" s="74">
        <v>1</v>
      </c>
      <c r="H141" s="3">
        <v>0.5</v>
      </c>
      <c r="I141" s="74">
        <v>1</v>
      </c>
      <c r="J141" s="3">
        <v>0.8</v>
      </c>
      <c r="K141" s="74">
        <v>0</v>
      </c>
      <c r="L141" s="3">
        <v>0.3</v>
      </c>
      <c r="M141" s="75">
        <v>5057.08</v>
      </c>
      <c r="N141" s="5">
        <v>3</v>
      </c>
      <c r="O141" s="5">
        <v>2</v>
      </c>
      <c r="P141" s="3">
        <v>0.1</v>
      </c>
      <c r="Q141" s="75">
        <v>505.70800000000003</v>
      </c>
    </row>
    <row r="142" spans="1:17">
      <c r="A142" t="s">
        <v>247</v>
      </c>
      <c r="B142" s="1">
        <v>10</v>
      </c>
      <c r="C142" s="74">
        <v>0.1</v>
      </c>
      <c r="D142" s="3">
        <v>0.5</v>
      </c>
      <c r="E142" s="74">
        <v>0.2</v>
      </c>
      <c r="F142" s="3">
        <v>0.25</v>
      </c>
      <c r="G142" s="74">
        <v>0</v>
      </c>
      <c r="H142" s="3">
        <v>0.4</v>
      </c>
      <c r="I142" s="74">
        <v>0</v>
      </c>
      <c r="J142" s="3">
        <v>0.8</v>
      </c>
      <c r="K142" s="74">
        <v>0</v>
      </c>
      <c r="L142" s="3">
        <v>0.3</v>
      </c>
      <c r="M142" s="75">
        <v>40456.67</v>
      </c>
      <c r="N142" s="5">
        <v>0</v>
      </c>
      <c r="O142" s="5">
        <v>5</v>
      </c>
      <c r="P142" s="3">
        <v>0.25</v>
      </c>
      <c r="Q142" s="75">
        <v>10114.1675</v>
      </c>
    </row>
    <row r="143" spans="1:17">
      <c r="A143" t="s">
        <v>249</v>
      </c>
      <c r="B143" s="1">
        <v>4</v>
      </c>
      <c r="C143" s="74">
        <v>0.5</v>
      </c>
      <c r="D143" s="3">
        <v>0.75</v>
      </c>
      <c r="E143" s="74">
        <v>1.25</v>
      </c>
      <c r="F143" s="3">
        <v>0.25</v>
      </c>
      <c r="G143" s="74">
        <v>1</v>
      </c>
      <c r="H143" s="3">
        <v>0.5</v>
      </c>
      <c r="I143" s="74" t="s">
        <v>1774</v>
      </c>
      <c r="J143" s="3">
        <v>0.8</v>
      </c>
      <c r="K143" s="74">
        <v>0</v>
      </c>
      <c r="L143" s="3">
        <v>0.3</v>
      </c>
      <c r="M143" s="75">
        <v>18205.5</v>
      </c>
      <c r="N143" s="5">
        <v>3</v>
      </c>
      <c r="O143" s="5">
        <v>2</v>
      </c>
      <c r="P143" s="3">
        <v>0.1</v>
      </c>
      <c r="Q143" s="75">
        <v>1820.5500000000002</v>
      </c>
    </row>
    <row r="144" spans="1:17">
      <c r="A144" t="s">
        <v>251</v>
      </c>
      <c r="B144" s="1">
        <v>5</v>
      </c>
      <c r="C144" s="74">
        <v>0.6</v>
      </c>
      <c r="D144" s="3">
        <v>0.75</v>
      </c>
      <c r="E144" s="74">
        <v>0.2</v>
      </c>
      <c r="F144" s="3">
        <v>0.25</v>
      </c>
      <c r="G144" s="74">
        <v>0</v>
      </c>
      <c r="H144" s="3">
        <v>0.5</v>
      </c>
      <c r="I144" s="74">
        <v>1</v>
      </c>
      <c r="J144" s="3">
        <v>0.8</v>
      </c>
      <c r="K144" s="74">
        <v>0</v>
      </c>
      <c r="L144" s="3">
        <v>0.3</v>
      </c>
      <c r="M144" s="75">
        <v>23262.58</v>
      </c>
      <c r="N144" s="5">
        <v>1</v>
      </c>
      <c r="O144" s="5">
        <v>4</v>
      </c>
      <c r="P144" s="3">
        <v>0.2</v>
      </c>
      <c r="Q144" s="75">
        <v>4652.5160000000005</v>
      </c>
    </row>
    <row r="145" spans="1:17">
      <c r="A145" t="s">
        <v>253</v>
      </c>
      <c r="B145" s="1">
        <v>1</v>
      </c>
      <c r="C145" s="74">
        <v>0</v>
      </c>
      <c r="D145" s="3">
        <v>0.75</v>
      </c>
      <c r="E145" s="74">
        <v>2</v>
      </c>
      <c r="F145" s="3">
        <v>0.25</v>
      </c>
      <c r="G145" s="74">
        <v>1</v>
      </c>
      <c r="H145" s="3">
        <v>0.5</v>
      </c>
      <c r="I145" s="74" t="s">
        <v>1774</v>
      </c>
      <c r="J145" s="3">
        <v>0.8</v>
      </c>
      <c r="K145" s="74" t="s">
        <v>1774</v>
      </c>
      <c r="L145" s="3">
        <v>0.3</v>
      </c>
      <c r="M145" s="75">
        <v>5057.08</v>
      </c>
      <c r="N145" s="5">
        <v>4</v>
      </c>
      <c r="O145" s="5">
        <v>1</v>
      </c>
      <c r="P145" s="3">
        <v>0.05</v>
      </c>
      <c r="Q145" s="75">
        <v>252.85400000000001</v>
      </c>
    </row>
    <row r="146" spans="1:17">
      <c r="A146" t="s">
        <v>254</v>
      </c>
      <c r="B146" s="1">
        <v>1</v>
      </c>
      <c r="C146" s="74">
        <v>1</v>
      </c>
      <c r="D146" s="3">
        <v>0.75</v>
      </c>
      <c r="E146" s="74">
        <v>1</v>
      </c>
      <c r="F146" s="3">
        <v>0.25</v>
      </c>
      <c r="G146" s="74">
        <v>0</v>
      </c>
      <c r="H146" s="3">
        <v>0.5</v>
      </c>
      <c r="I146" s="74">
        <v>0</v>
      </c>
      <c r="J146" s="3">
        <v>0.8</v>
      </c>
      <c r="K146" s="74">
        <v>1</v>
      </c>
      <c r="L146" s="3">
        <v>0.3</v>
      </c>
      <c r="M146" s="75">
        <v>5057.08</v>
      </c>
      <c r="N146" s="5">
        <v>3</v>
      </c>
      <c r="O146" s="5">
        <v>2</v>
      </c>
      <c r="P146" s="3">
        <v>0.1</v>
      </c>
      <c r="Q146" s="75">
        <v>505.70800000000003</v>
      </c>
    </row>
    <row r="147" spans="1:17">
      <c r="A147" t="s">
        <v>255</v>
      </c>
      <c r="B147" s="1">
        <v>3</v>
      </c>
      <c r="C147" s="74">
        <v>0.33333333333333331</v>
      </c>
      <c r="D147" s="3">
        <v>0.75</v>
      </c>
      <c r="E147" s="74">
        <v>0.66666666666666663</v>
      </c>
      <c r="F147" s="3">
        <v>0.25</v>
      </c>
      <c r="G147" s="74">
        <v>0.33333333333333331</v>
      </c>
      <c r="H147" s="3">
        <v>0.5</v>
      </c>
      <c r="I147" s="74" t="s">
        <v>1774</v>
      </c>
      <c r="J147" s="3">
        <v>0.8</v>
      </c>
      <c r="K147" s="74">
        <v>0</v>
      </c>
      <c r="L147" s="3">
        <v>0.3</v>
      </c>
      <c r="M147" s="75">
        <v>13148.42</v>
      </c>
      <c r="N147" s="5">
        <v>2</v>
      </c>
      <c r="O147" s="5">
        <v>3</v>
      </c>
      <c r="P147" s="3">
        <v>0.15000000000000002</v>
      </c>
      <c r="Q147" s="75">
        <v>1972.2630000000004</v>
      </c>
    </row>
    <row r="148" spans="1:17">
      <c r="A148" t="s">
        <v>256</v>
      </c>
      <c r="B148" s="1">
        <v>1</v>
      </c>
      <c r="C148" s="74">
        <v>0</v>
      </c>
      <c r="D148" s="3">
        <v>0.75</v>
      </c>
      <c r="E148" s="74">
        <v>1</v>
      </c>
      <c r="F148" s="3">
        <v>0.25</v>
      </c>
      <c r="G148" s="74">
        <v>1</v>
      </c>
      <c r="H148" s="3">
        <v>0.5</v>
      </c>
      <c r="I148" s="74" t="s">
        <v>1774</v>
      </c>
      <c r="J148" s="3">
        <v>0.8</v>
      </c>
      <c r="K148" s="74" t="s">
        <v>1774</v>
      </c>
      <c r="L148" s="3">
        <v>0.3</v>
      </c>
      <c r="M148" s="75">
        <v>4045.67</v>
      </c>
      <c r="N148" s="5">
        <v>4</v>
      </c>
      <c r="O148" s="5">
        <v>1</v>
      </c>
      <c r="P148" s="3">
        <v>0.05</v>
      </c>
      <c r="Q148" s="75">
        <v>202.2835</v>
      </c>
    </row>
    <row r="149" spans="1:17">
      <c r="A149" t="s">
        <v>257</v>
      </c>
      <c r="B149" s="1">
        <v>33</v>
      </c>
      <c r="C149" s="74">
        <v>0.27272727272727271</v>
      </c>
      <c r="D149" s="3">
        <v>0.5</v>
      </c>
      <c r="E149" s="74">
        <v>0.48484848484848486</v>
      </c>
      <c r="F149" s="3">
        <v>0.25</v>
      </c>
      <c r="G149" s="74">
        <v>9.0909090909090912E-2</v>
      </c>
      <c r="H149" s="3">
        <v>0.3</v>
      </c>
      <c r="I149" s="74">
        <v>0.8571428571428571</v>
      </c>
      <c r="J149" s="3">
        <v>0.8</v>
      </c>
      <c r="K149" s="74">
        <v>0</v>
      </c>
      <c r="L149" s="3">
        <v>0.3</v>
      </c>
      <c r="M149" s="75">
        <v>115301.5</v>
      </c>
      <c r="N149" s="5">
        <v>2</v>
      </c>
      <c r="O149" s="5">
        <v>3</v>
      </c>
      <c r="P149" s="3">
        <v>0.15000000000000002</v>
      </c>
      <c r="Q149" s="75">
        <v>17295.225000000002</v>
      </c>
    </row>
    <row r="150" spans="1:17">
      <c r="A150" t="s">
        <v>259</v>
      </c>
      <c r="B150" s="1">
        <v>1</v>
      </c>
      <c r="C150" s="74">
        <v>0</v>
      </c>
      <c r="D150" s="3">
        <v>0.75</v>
      </c>
      <c r="E150" s="74">
        <v>0</v>
      </c>
      <c r="F150" s="3">
        <v>0.25</v>
      </c>
      <c r="G150" s="74">
        <v>0</v>
      </c>
      <c r="H150" s="3">
        <v>0.5</v>
      </c>
      <c r="I150" s="74">
        <v>0</v>
      </c>
      <c r="J150" s="3">
        <v>0.8</v>
      </c>
      <c r="K150" s="74">
        <v>0</v>
      </c>
      <c r="L150" s="3">
        <v>0.3</v>
      </c>
      <c r="M150" s="75">
        <v>4045.67</v>
      </c>
      <c r="N150" s="5">
        <v>0</v>
      </c>
      <c r="O150" s="5">
        <v>5</v>
      </c>
      <c r="P150" s="3">
        <v>0.25</v>
      </c>
      <c r="Q150" s="75">
        <v>1011.4175</v>
      </c>
    </row>
    <row r="151" spans="1:17">
      <c r="A151" t="s">
        <v>260</v>
      </c>
      <c r="B151" s="1">
        <v>3</v>
      </c>
      <c r="C151" s="74">
        <v>0.33333333333333331</v>
      </c>
      <c r="D151" s="3">
        <v>0.75</v>
      </c>
      <c r="E151" s="74">
        <v>0.33333333333333331</v>
      </c>
      <c r="F151" s="3">
        <v>0.25</v>
      </c>
      <c r="G151" s="74">
        <v>0</v>
      </c>
      <c r="H151" s="3">
        <v>0.5</v>
      </c>
      <c r="I151" s="74" t="s">
        <v>1774</v>
      </c>
      <c r="J151" s="3">
        <v>0.8</v>
      </c>
      <c r="K151" s="74" t="s">
        <v>1774</v>
      </c>
      <c r="L151" s="3">
        <v>0.3</v>
      </c>
      <c r="M151" s="75">
        <v>14159.83</v>
      </c>
      <c r="N151" s="5">
        <v>3</v>
      </c>
      <c r="O151" s="5">
        <v>2</v>
      </c>
      <c r="P151" s="3">
        <v>0.1</v>
      </c>
      <c r="Q151" s="75">
        <v>1415.9830000000002</v>
      </c>
    </row>
    <row r="152" spans="1:17">
      <c r="A152" t="s">
        <v>261</v>
      </c>
      <c r="B152" s="1">
        <v>3</v>
      </c>
      <c r="C152" s="74">
        <v>0.33333333333333331</v>
      </c>
      <c r="D152" s="3">
        <v>0.75</v>
      </c>
      <c r="E152" s="74">
        <v>0.33333333333333331</v>
      </c>
      <c r="F152" s="3">
        <v>0.25</v>
      </c>
      <c r="G152" s="74">
        <v>0</v>
      </c>
      <c r="H152" s="3">
        <v>0.5</v>
      </c>
      <c r="I152" s="74" t="s">
        <v>1774</v>
      </c>
      <c r="J152" s="3">
        <v>0.8</v>
      </c>
      <c r="K152" s="74" t="s">
        <v>1774</v>
      </c>
      <c r="L152" s="3">
        <v>0.3</v>
      </c>
      <c r="M152" s="75">
        <v>15171.25</v>
      </c>
      <c r="N152" s="5">
        <v>3</v>
      </c>
      <c r="O152" s="5">
        <v>2</v>
      </c>
      <c r="P152" s="3">
        <v>0.1</v>
      </c>
      <c r="Q152" s="75">
        <v>1517.125</v>
      </c>
    </row>
    <row r="153" spans="1:17">
      <c r="A153" t="s">
        <v>262</v>
      </c>
      <c r="B153" s="1">
        <v>1</v>
      </c>
      <c r="C153" s="74">
        <v>1</v>
      </c>
      <c r="D153" s="3">
        <v>0.75</v>
      </c>
      <c r="E153" s="74">
        <v>0</v>
      </c>
      <c r="F153" s="3">
        <v>0.25</v>
      </c>
      <c r="G153" s="74">
        <v>0</v>
      </c>
      <c r="H153" s="3">
        <v>0.5</v>
      </c>
      <c r="I153" s="74">
        <v>0.5</v>
      </c>
      <c r="J153" s="3">
        <v>0.8</v>
      </c>
      <c r="K153" s="74" t="s">
        <v>1774</v>
      </c>
      <c r="L153" s="3">
        <v>0.3</v>
      </c>
      <c r="M153" s="75">
        <v>6068.5</v>
      </c>
      <c r="N153" s="5">
        <v>2</v>
      </c>
      <c r="O153" s="5">
        <v>3</v>
      </c>
      <c r="P153" s="3">
        <v>0.15000000000000002</v>
      </c>
      <c r="Q153" s="75">
        <v>910.27500000000009</v>
      </c>
    </row>
    <row r="154" spans="1:17">
      <c r="A154" t="s">
        <v>263</v>
      </c>
      <c r="B154" s="1">
        <v>2</v>
      </c>
      <c r="C154" s="74">
        <v>0.5</v>
      </c>
      <c r="D154" s="3">
        <v>0.75</v>
      </c>
      <c r="E154" s="74">
        <v>1</v>
      </c>
      <c r="F154" s="3">
        <v>0.25</v>
      </c>
      <c r="G154" s="74">
        <v>0</v>
      </c>
      <c r="H154" s="3">
        <v>0.5</v>
      </c>
      <c r="I154" s="74">
        <v>1</v>
      </c>
      <c r="J154" s="3">
        <v>0.8</v>
      </c>
      <c r="K154" s="74" t="s">
        <v>1774</v>
      </c>
      <c r="L154" s="3">
        <v>0.3</v>
      </c>
      <c r="M154" s="75">
        <v>9102.75</v>
      </c>
      <c r="N154" s="5">
        <v>3</v>
      </c>
      <c r="O154" s="5">
        <v>2</v>
      </c>
      <c r="P154" s="3">
        <v>0.1</v>
      </c>
      <c r="Q154" s="75">
        <v>910.27500000000009</v>
      </c>
    </row>
    <row r="155" spans="1:17">
      <c r="A155" t="s">
        <v>264</v>
      </c>
      <c r="B155" s="1">
        <v>4</v>
      </c>
      <c r="C155" s="74">
        <v>0.5</v>
      </c>
      <c r="D155" s="3">
        <v>0.75</v>
      </c>
      <c r="E155" s="74">
        <v>0.75</v>
      </c>
      <c r="F155" s="3">
        <v>0.25</v>
      </c>
      <c r="G155" s="74">
        <v>0.25</v>
      </c>
      <c r="H155" s="3">
        <v>0.5</v>
      </c>
      <c r="I155" s="74" t="s">
        <v>1774</v>
      </c>
      <c r="J155" s="3">
        <v>0.8</v>
      </c>
      <c r="K155" s="74">
        <v>0.5</v>
      </c>
      <c r="L155" s="3">
        <v>0.3</v>
      </c>
      <c r="M155" s="75">
        <v>16182.67</v>
      </c>
      <c r="N155" s="5">
        <v>3</v>
      </c>
      <c r="O155" s="5">
        <v>2</v>
      </c>
      <c r="P155" s="3">
        <v>0.1</v>
      </c>
      <c r="Q155" s="75">
        <v>1618.2670000000001</v>
      </c>
    </row>
    <row r="156" spans="1:17">
      <c r="A156" t="s">
        <v>266</v>
      </c>
      <c r="B156" s="1">
        <v>2</v>
      </c>
      <c r="C156" s="74">
        <v>0.5</v>
      </c>
      <c r="D156" s="3">
        <v>0.75</v>
      </c>
      <c r="E156" s="74">
        <v>0.5</v>
      </c>
      <c r="F156" s="3">
        <v>0.25</v>
      </c>
      <c r="G156" s="74">
        <v>0.5</v>
      </c>
      <c r="H156" s="3">
        <v>0.5</v>
      </c>
      <c r="I156" s="74" t="s">
        <v>1774</v>
      </c>
      <c r="J156" s="3">
        <v>0.8</v>
      </c>
      <c r="K156" s="74" t="s">
        <v>1774</v>
      </c>
      <c r="L156" s="3">
        <v>0.3</v>
      </c>
      <c r="M156" s="75">
        <v>10114.17</v>
      </c>
      <c r="N156" s="5">
        <v>4</v>
      </c>
      <c r="O156" s="5">
        <v>1</v>
      </c>
      <c r="P156" s="3">
        <v>0.05</v>
      </c>
      <c r="Q156" s="75">
        <v>505.70850000000002</v>
      </c>
    </row>
    <row r="157" spans="1:17">
      <c r="A157" t="s">
        <v>267</v>
      </c>
      <c r="B157" s="1">
        <v>9</v>
      </c>
      <c r="C157" s="74">
        <v>0.55555555555555558</v>
      </c>
      <c r="D157" s="3">
        <v>0.5</v>
      </c>
      <c r="E157" s="74">
        <v>0.66666666666666663</v>
      </c>
      <c r="F157" s="3">
        <v>0.25</v>
      </c>
      <c r="G157" s="74">
        <v>0.1111111111111111</v>
      </c>
      <c r="H157" s="3">
        <v>0.4</v>
      </c>
      <c r="I157" s="74">
        <v>0.66666666666666663</v>
      </c>
      <c r="J157" s="3">
        <v>0.8</v>
      </c>
      <c r="K157" s="74">
        <v>0</v>
      </c>
      <c r="L157" s="3">
        <v>0.3</v>
      </c>
      <c r="M157" s="75">
        <v>41468.080000000002</v>
      </c>
      <c r="N157" s="5">
        <v>2</v>
      </c>
      <c r="O157" s="5">
        <v>3</v>
      </c>
      <c r="P157" s="3">
        <v>0.15000000000000002</v>
      </c>
      <c r="Q157" s="75">
        <v>6220.2120000000014</v>
      </c>
    </row>
    <row r="158" spans="1:17">
      <c r="A158" t="s">
        <v>269</v>
      </c>
      <c r="B158" s="1">
        <v>21</v>
      </c>
      <c r="C158" s="74">
        <v>4.7619047619047616E-2</v>
      </c>
      <c r="D158" s="3">
        <v>0.5</v>
      </c>
      <c r="E158" s="74">
        <v>4.7619047619047616E-2</v>
      </c>
      <c r="F158" s="3">
        <v>0.25</v>
      </c>
      <c r="G158" s="74">
        <v>0</v>
      </c>
      <c r="H158" s="3">
        <v>0.3</v>
      </c>
      <c r="I158" s="74">
        <v>0.94444444444444442</v>
      </c>
      <c r="J158" s="3">
        <v>0.8</v>
      </c>
      <c r="K158" s="74">
        <v>0.13636363636363635</v>
      </c>
      <c r="L158" s="3">
        <v>0.3</v>
      </c>
      <c r="M158" s="75">
        <v>74844.83</v>
      </c>
      <c r="N158" s="5">
        <v>1</v>
      </c>
      <c r="O158" s="5">
        <v>4</v>
      </c>
      <c r="P158" s="3">
        <v>0.2</v>
      </c>
      <c r="Q158" s="75">
        <v>14968.966</v>
      </c>
    </row>
    <row r="159" spans="1:17">
      <c r="A159" t="s">
        <v>271</v>
      </c>
      <c r="B159" s="1">
        <v>6</v>
      </c>
      <c r="C159" s="74">
        <v>0.33333333333333331</v>
      </c>
      <c r="D159" s="3">
        <v>0.5</v>
      </c>
      <c r="E159" s="74">
        <v>0.83333333333333337</v>
      </c>
      <c r="F159" s="3">
        <v>0.25</v>
      </c>
      <c r="G159" s="74">
        <v>0.66666666666666663</v>
      </c>
      <c r="H159" s="3">
        <v>0.4</v>
      </c>
      <c r="I159" s="74">
        <v>0.8</v>
      </c>
      <c r="J159" s="3">
        <v>0.8</v>
      </c>
      <c r="K159" s="74">
        <v>1</v>
      </c>
      <c r="L159" s="3">
        <v>0.3</v>
      </c>
      <c r="M159" s="75">
        <v>20228.330000000002</v>
      </c>
      <c r="N159" s="5">
        <v>4</v>
      </c>
      <c r="O159" s="5">
        <v>1</v>
      </c>
      <c r="P159" s="3">
        <v>0.05</v>
      </c>
      <c r="Q159" s="75">
        <v>1011.4165000000002</v>
      </c>
    </row>
    <row r="160" spans="1:17">
      <c r="A160" t="s">
        <v>273</v>
      </c>
      <c r="B160" s="1">
        <v>2</v>
      </c>
      <c r="C160" s="74">
        <v>0.5</v>
      </c>
      <c r="D160" s="3">
        <v>0.75</v>
      </c>
      <c r="E160" s="74">
        <v>0</v>
      </c>
      <c r="F160" s="3">
        <v>0.25</v>
      </c>
      <c r="G160" s="74">
        <v>0</v>
      </c>
      <c r="H160" s="3">
        <v>0.5</v>
      </c>
      <c r="I160" s="74" t="s">
        <v>1774</v>
      </c>
      <c r="J160" s="3">
        <v>0.8</v>
      </c>
      <c r="K160" s="74" t="s">
        <v>1774</v>
      </c>
      <c r="L160" s="3">
        <v>0.3</v>
      </c>
      <c r="M160" s="75">
        <v>9102.75</v>
      </c>
      <c r="N160" s="5">
        <v>2</v>
      </c>
      <c r="O160" s="5">
        <v>3</v>
      </c>
      <c r="P160" s="3">
        <v>0.15000000000000002</v>
      </c>
      <c r="Q160" s="75">
        <v>1365.4125000000001</v>
      </c>
    </row>
    <row r="161" spans="1:17">
      <c r="A161" t="s">
        <v>274</v>
      </c>
      <c r="B161" s="1">
        <v>1</v>
      </c>
      <c r="C161" s="74">
        <v>1</v>
      </c>
      <c r="D161" s="3">
        <v>0.75</v>
      </c>
      <c r="E161" s="74">
        <v>1</v>
      </c>
      <c r="F161" s="3">
        <v>0.25</v>
      </c>
      <c r="G161" s="74">
        <v>1</v>
      </c>
      <c r="H161" s="3">
        <v>0.5</v>
      </c>
      <c r="I161" s="74" t="s">
        <v>1774</v>
      </c>
      <c r="J161" s="3">
        <v>0.8</v>
      </c>
      <c r="K161" s="74" t="s">
        <v>1774</v>
      </c>
      <c r="L161" s="3">
        <v>0.3</v>
      </c>
      <c r="M161" s="75">
        <v>4045.67</v>
      </c>
      <c r="N161" s="5">
        <v>5</v>
      </c>
      <c r="O161" s="5">
        <v>0</v>
      </c>
      <c r="P161" s="3">
        <v>0</v>
      </c>
      <c r="Q161" s="75">
        <v>0</v>
      </c>
    </row>
    <row r="162" spans="1:17">
      <c r="A162" t="s">
        <v>275</v>
      </c>
      <c r="B162" s="1">
        <v>1</v>
      </c>
      <c r="C162" s="74">
        <v>1</v>
      </c>
      <c r="D162" s="3">
        <v>0.75</v>
      </c>
      <c r="E162" s="74">
        <v>1</v>
      </c>
      <c r="F162" s="3">
        <v>0.25</v>
      </c>
      <c r="G162" s="74">
        <v>1</v>
      </c>
      <c r="H162" s="3">
        <v>0.5</v>
      </c>
      <c r="I162" s="74">
        <v>1</v>
      </c>
      <c r="J162" s="3">
        <v>0.8</v>
      </c>
      <c r="K162" s="74" t="s">
        <v>1774</v>
      </c>
      <c r="L162" s="3">
        <v>0.3</v>
      </c>
      <c r="M162" s="75">
        <v>5057.08</v>
      </c>
      <c r="N162" s="5">
        <v>5</v>
      </c>
      <c r="O162" s="5">
        <v>0</v>
      </c>
      <c r="P162" s="3">
        <v>0</v>
      </c>
      <c r="Q162" s="75">
        <v>0</v>
      </c>
    </row>
    <row r="163" spans="1:17">
      <c r="A163" t="s">
        <v>276</v>
      </c>
      <c r="B163" s="1">
        <v>11</v>
      </c>
      <c r="C163" s="74">
        <v>0.27272727272727271</v>
      </c>
      <c r="D163" s="3">
        <v>0.5</v>
      </c>
      <c r="E163" s="74">
        <v>0.36363636363636365</v>
      </c>
      <c r="F163" s="3">
        <v>0.25</v>
      </c>
      <c r="G163" s="74">
        <v>0.36363636363636365</v>
      </c>
      <c r="H163" s="3">
        <v>0.3</v>
      </c>
      <c r="I163" s="74">
        <v>0.75</v>
      </c>
      <c r="J163" s="3">
        <v>0.8</v>
      </c>
      <c r="K163" s="74">
        <v>0</v>
      </c>
      <c r="L163" s="3">
        <v>0.3</v>
      </c>
      <c r="M163" s="75">
        <v>45513.75</v>
      </c>
      <c r="N163" s="5">
        <v>2</v>
      </c>
      <c r="O163" s="5">
        <v>3</v>
      </c>
      <c r="P163" s="3">
        <v>0.15000000000000002</v>
      </c>
      <c r="Q163" s="75">
        <v>6827.0625000000009</v>
      </c>
    </row>
    <row r="164" spans="1:17">
      <c r="A164" t="s">
        <v>278</v>
      </c>
      <c r="B164" s="1">
        <v>3</v>
      </c>
      <c r="C164" s="74">
        <v>0</v>
      </c>
      <c r="D164" s="3">
        <v>0.75</v>
      </c>
      <c r="E164" s="74">
        <v>0.33333333333333331</v>
      </c>
      <c r="F164" s="3">
        <v>0.25</v>
      </c>
      <c r="G164" s="74">
        <v>0</v>
      </c>
      <c r="H164" s="3">
        <v>0.5</v>
      </c>
      <c r="I164" s="74">
        <v>0.33333333333333331</v>
      </c>
      <c r="J164" s="3">
        <v>0.8</v>
      </c>
      <c r="K164" s="74">
        <v>0.2</v>
      </c>
      <c r="L164" s="3">
        <v>0.3</v>
      </c>
      <c r="M164" s="75">
        <v>14159.83</v>
      </c>
      <c r="N164" s="5">
        <v>1</v>
      </c>
      <c r="O164" s="5">
        <v>4</v>
      </c>
      <c r="P164" s="3">
        <v>0.2</v>
      </c>
      <c r="Q164" s="75">
        <v>2831.9660000000003</v>
      </c>
    </row>
    <row r="165" spans="1:17">
      <c r="A165" t="s">
        <v>279</v>
      </c>
      <c r="B165" s="1">
        <v>1</v>
      </c>
      <c r="C165" s="74">
        <v>1</v>
      </c>
      <c r="D165" s="3">
        <v>0.75</v>
      </c>
      <c r="E165" s="74">
        <v>1</v>
      </c>
      <c r="F165" s="3">
        <v>0.25</v>
      </c>
      <c r="G165" s="74">
        <v>0</v>
      </c>
      <c r="H165" s="3">
        <v>0.5</v>
      </c>
      <c r="I165" s="74" t="s">
        <v>1774</v>
      </c>
      <c r="J165" s="3">
        <v>0.8</v>
      </c>
      <c r="K165" s="74" t="s">
        <v>1774</v>
      </c>
      <c r="L165" s="3">
        <v>0.3</v>
      </c>
      <c r="M165" s="75">
        <v>5057.08</v>
      </c>
      <c r="N165" s="5">
        <v>4</v>
      </c>
      <c r="O165" s="5">
        <v>1</v>
      </c>
      <c r="P165" s="3">
        <v>0.05</v>
      </c>
      <c r="Q165" s="75">
        <v>252.85400000000001</v>
      </c>
    </row>
    <row r="166" spans="1:17">
      <c r="A166" t="s">
        <v>280</v>
      </c>
      <c r="B166" s="1">
        <v>2</v>
      </c>
      <c r="C166" s="74">
        <v>1</v>
      </c>
      <c r="D166" s="3">
        <v>0.75</v>
      </c>
      <c r="E166" s="74">
        <v>1</v>
      </c>
      <c r="F166" s="3">
        <v>0.25</v>
      </c>
      <c r="G166" s="74">
        <v>0</v>
      </c>
      <c r="H166" s="3">
        <v>0.5</v>
      </c>
      <c r="I166" s="74">
        <v>1</v>
      </c>
      <c r="J166" s="3">
        <v>0.8</v>
      </c>
      <c r="K166" s="74" t="s">
        <v>1774</v>
      </c>
      <c r="L166" s="3">
        <v>0.3</v>
      </c>
      <c r="M166" s="75">
        <v>9102.75</v>
      </c>
      <c r="N166" s="5">
        <v>4</v>
      </c>
      <c r="O166" s="5">
        <v>1</v>
      </c>
      <c r="P166" s="3">
        <v>0.05</v>
      </c>
      <c r="Q166" s="75">
        <v>455.13750000000005</v>
      </c>
    </row>
    <row r="167" spans="1:17">
      <c r="A167" t="s">
        <v>281</v>
      </c>
      <c r="B167" s="1">
        <v>4</v>
      </c>
      <c r="C167" s="74">
        <v>0</v>
      </c>
      <c r="D167" s="3">
        <v>0.75</v>
      </c>
      <c r="E167" s="74">
        <v>0.25</v>
      </c>
      <c r="F167" s="3">
        <v>0.25</v>
      </c>
      <c r="G167" s="74">
        <v>0</v>
      </c>
      <c r="H167" s="3">
        <v>0.5</v>
      </c>
      <c r="I167" s="74">
        <v>1</v>
      </c>
      <c r="J167" s="3">
        <v>0.8</v>
      </c>
      <c r="K167" s="74">
        <v>0</v>
      </c>
      <c r="L167" s="3">
        <v>0.3</v>
      </c>
      <c r="M167" s="75">
        <v>17194.080000000002</v>
      </c>
      <c r="N167" s="5">
        <v>2</v>
      </c>
      <c r="O167" s="5">
        <v>3</v>
      </c>
      <c r="P167" s="3">
        <v>0.15000000000000002</v>
      </c>
      <c r="Q167" s="75">
        <v>2579.1120000000005</v>
      </c>
    </row>
    <row r="168" spans="1:17">
      <c r="A168" t="s">
        <v>282</v>
      </c>
      <c r="B168" s="1">
        <v>13</v>
      </c>
      <c r="C168" s="74">
        <v>7.6923076923076927E-2</v>
      </c>
      <c r="D168" s="3">
        <v>0.5</v>
      </c>
      <c r="E168" s="74">
        <v>7.6923076923076927E-2</v>
      </c>
      <c r="F168" s="3">
        <v>0.25</v>
      </c>
      <c r="G168" s="74">
        <v>0</v>
      </c>
      <c r="H168" s="3">
        <v>0.3</v>
      </c>
      <c r="I168" s="74" t="s">
        <v>1774</v>
      </c>
      <c r="J168" s="3">
        <v>0.8</v>
      </c>
      <c r="K168" s="74">
        <v>0</v>
      </c>
      <c r="L168" s="3">
        <v>0.3</v>
      </c>
      <c r="M168" s="75">
        <v>36411</v>
      </c>
      <c r="N168" s="5">
        <v>1</v>
      </c>
      <c r="O168" s="5">
        <v>4</v>
      </c>
      <c r="P168" s="3">
        <v>0.2</v>
      </c>
      <c r="Q168" s="75">
        <v>7282.2000000000007</v>
      </c>
    </row>
    <row r="169" spans="1:17">
      <c r="A169" t="s">
        <v>284</v>
      </c>
      <c r="B169" s="1">
        <v>1</v>
      </c>
      <c r="C169" s="74">
        <v>0</v>
      </c>
      <c r="D169" s="3">
        <v>0.75</v>
      </c>
      <c r="E169" s="74">
        <v>0</v>
      </c>
      <c r="F169" s="3">
        <v>0.25</v>
      </c>
      <c r="G169" s="74">
        <v>0</v>
      </c>
      <c r="H169" s="3">
        <v>0.5</v>
      </c>
      <c r="I169" s="74" t="s">
        <v>1774</v>
      </c>
      <c r="J169" s="3">
        <v>0.8</v>
      </c>
      <c r="K169" s="74" t="s">
        <v>1774</v>
      </c>
      <c r="L169" s="3">
        <v>0.3</v>
      </c>
      <c r="M169" s="75">
        <v>4045.67</v>
      </c>
      <c r="N169" s="5">
        <v>2</v>
      </c>
      <c r="O169" s="5">
        <v>3</v>
      </c>
      <c r="P169" s="3">
        <v>0.15000000000000002</v>
      </c>
      <c r="Q169" s="75">
        <v>606.85050000000012</v>
      </c>
    </row>
    <row r="170" spans="1:17">
      <c r="A170" t="s">
        <v>285</v>
      </c>
      <c r="B170" s="1">
        <v>5</v>
      </c>
      <c r="C170" s="74">
        <v>0.2</v>
      </c>
      <c r="D170" s="3">
        <v>0.75</v>
      </c>
      <c r="E170" s="74">
        <v>0.4</v>
      </c>
      <c r="F170" s="3">
        <v>0.25</v>
      </c>
      <c r="G170" s="74">
        <v>0.2</v>
      </c>
      <c r="H170" s="3">
        <v>0.5</v>
      </c>
      <c r="I170" s="74" t="s">
        <v>1774</v>
      </c>
      <c r="J170" s="3">
        <v>0.8</v>
      </c>
      <c r="K170" s="74" t="s">
        <v>1774</v>
      </c>
      <c r="L170" s="3">
        <v>0.3</v>
      </c>
      <c r="M170" s="75">
        <v>20228.330000000002</v>
      </c>
      <c r="N170" s="5">
        <v>3</v>
      </c>
      <c r="O170" s="5">
        <v>2</v>
      </c>
      <c r="P170" s="3">
        <v>0.1</v>
      </c>
      <c r="Q170" s="75">
        <v>2022.8330000000003</v>
      </c>
    </row>
    <row r="171" spans="1:17">
      <c r="A171" t="s">
        <v>286</v>
      </c>
      <c r="B171" s="1">
        <v>1</v>
      </c>
      <c r="C171" s="74">
        <v>1</v>
      </c>
      <c r="D171" s="3">
        <v>0.75</v>
      </c>
      <c r="E171" s="74">
        <v>0</v>
      </c>
      <c r="F171" s="3">
        <v>0.25</v>
      </c>
      <c r="G171" s="74">
        <v>0</v>
      </c>
      <c r="H171" s="3">
        <v>0.5</v>
      </c>
      <c r="I171" s="74" t="s">
        <v>1774</v>
      </c>
      <c r="J171" s="3">
        <v>0.8</v>
      </c>
      <c r="K171" s="74">
        <v>1</v>
      </c>
      <c r="L171" s="3">
        <v>0.3</v>
      </c>
      <c r="M171" s="75">
        <v>4045.67</v>
      </c>
      <c r="N171" s="5">
        <v>3</v>
      </c>
      <c r="O171" s="5">
        <v>2</v>
      </c>
      <c r="P171" s="3">
        <v>0.1</v>
      </c>
      <c r="Q171" s="75">
        <v>404.56700000000001</v>
      </c>
    </row>
    <row r="172" spans="1:17">
      <c r="A172" t="s">
        <v>288</v>
      </c>
      <c r="B172" s="1">
        <v>1</v>
      </c>
      <c r="C172" s="74">
        <v>0</v>
      </c>
      <c r="D172" s="3">
        <v>0.75</v>
      </c>
      <c r="E172" s="74">
        <v>1</v>
      </c>
      <c r="F172" s="3">
        <v>0.25</v>
      </c>
      <c r="G172" s="74">
        <v>0</v>
      </c>
      <c r="H172" s="3">
        <v>0.5</v>
      </c>
      <c r="I172" s="74" t="s">
        <v>1774</v>
      </c>
      <c r="J172" s="3">
        <v>0.8</v>
      </c>
      <c r="K172" s="74" t="s">
        <v>1774</v>
      </c>
      <c r="L172" s="3">
        <v>0.3</v>
      </c>
      <c r="M172" s="75">
        <v>4045.67</v>
      </c>
      <c r="N172" s="5">
        <v>3</v>
      </c>
      <c r="O172" s="5">
        <v>2</v>
      </c>
      <c r="P172" s="3">
        <v>0.1</v>
      </c>
      <c r="Q172" s="75">
        <v>404.56700000000001</v>
      </c>
    </row>
    <row r="173" spans="1:17">
      <c r="A173" t="s">
        <v>289</v>
      </c>
      <c r="B173" s="1">
        <v>2</v>
      </c>
      <c r="C173" s="74">
        <v>0.5</v>
      </c>
      <c r="D173" s="3">
        <v>0.75</v>
      </c>
      <c r="E173" s="74">
        <v>1</v>
      </c>
      <c r="F173" s="3">
        <v>0.25</v>
      </c>
      <c r="G173" s="74">
        <v>0</v>
      </c>
      <c r="H173" s="3">
        <v>0.5</v>
      </c>
      <c r="I173" s="74" t="s">
        <v>1774</v>
      </c>
      <c r="J173" s="3">
        <v>0.8</v>
      </c>
      <c r="K173" s="74" t="s">
        <v>1774</v>
      </c>
      <c r="L173" s="3">
        <v>0.3</v>
      </c>
      <c r="M173" s="75">
        <v>8091.33</v>
      </c>
      <c r="N173" s="5">
        <v>3</v>
      </c>
      <c r="O173" s="5">
        <v>2</v>
      </c>
      <c r="P173" s="3">
        <v>0.1</v>
      </c>
      <c r="Q173" s="75">
        <v>809.13300000000004</v>
      </c>
    </row>
    <row r="174" spans="1:17">
      <c r="A174" t="s">
        <v>290</v>
      </c>
      <c r="B174" s="1">
        <v>7</v>
      </c>
      <c r="C174" s="74">
        <v>0.42857142857142855</v>
      </c>
      <c r="D174" s="3">
        <v>0.5</v>
      </c>
      <c r="E174" s="74">
        <v>0.2857142857142857</v>
      </c>
      <c r="F174" s="3">
        <v>0.25</v>
      </c>
      <c r="G174" s="74">
        <v>0</v>
      </c>
      <c r="H174" s="3">
        <v>0.4</v>
      </c>
      <c r="I174" s="74">
        <v>0</v>
      </c>
      <c r="J174" s="3">
        <v>0.8</v>
      </c>
      <c r="K174" s="74">
        <v>0.375</v>
      </c>
      <c r="L174" s="3">
        <v>0.3</v>
      </c>
      <c r="M174" s="75">
        <v>28319.67</v>
      </c>
      <c r="N174" s="5">
        <v>2</v>
      </c>
      <c r="O174" s="5">
        <v>3</v>
      </c>
      <c r="P174" s="3">
        <v>0.15000000000000002</v>
      </c>
      <c r="Q174" s="75">
        <v>4247.9504999999999</v>
      </c>
    </row>
    <row r="175" spans="1:17">
      <c r="A175" t="s">
        <v>292</v>
      </c>
      <c r="B175" s="1">
        <v>3</v>
      </c>
      <c r="C175" s="74">
        <v>0</v>
      </c>
      <c r="D175" s="3">
        <v>0.5</v>
      </c>
      <c r="E175" s="74">
        <v>0.66666666666666663</v>
      </c>
      <c r="F175" s="3">
        <v>0.25</v>
      </c>
      <c r="G175" s="74">
        <v>0</v>
      </c>
      <c r="H175" s="3">
        <v>0.5</v>
      </c>
      <c r="I175" s="74">
        <v>1</v>
      </c>
      <c r="J175" s="3">
        <v>0.8</v>
      </c>
      <c r="K175" s="74">
        <v>0</v>
      </c>
      <c r="L175" s="3">
        <v>0.3</v>
      </c>
      <c r="M175" s="75">
        <v>12137</v>
      </c>
      <c r="N175" s="5">
        <v>2</v>
      </c>
      <c r="O175" s="5">
        <v>3</v>
      </c>
      <c r="P175" s="3">
        <v>0.15000000000000002</v>
      </c>
      <c r="Q175" s="75">
        <v>1820.5500000000002</v>
      </c>
    </row>
    <row r="176" spans="1:17">
      <c r="A176" t="s">
        <v>294</v>
      </c>
      <c r="B176" s="1">
        <v>2</v>
      </c>
      <c r="C176" s="74">
        <v>1</v>
      </c>
      <c r="D176" s="3">
        <v>0.75</v>
      </c>
      <c r="E176" s="74">
        <v>1</v>
      </c>
      <c r="F176" s="3">
        <v>0.25</v>
      </c>
      <c r="G176" s="74">
        <v>1</v>
      </c>
      <c r="H176" s="3">
        <v>0.5</v>
      </c>
      <c r="I176" s="74" t="s">
        <v>1774</v>
      </c>
      <c r="J176" s="3">
        <v>0.8</v>
      </c>
      <c r="K176" s="74" t="s">
        <v>1774</v>
      </c>
      <c r="L176" s="3">
        <v>0.3</v>
      </c>
      <c r="M176" s="75">
        <v>8091.33</v>
      </c>
      <c r="N176" s="5">
        <v>5</v>
      </c>
      <c r="O176" s="5">
        <v>0</v>
      </c>
      <c r="P176" s="3">
        <v>0</v>
      </c>
      <c r="Q176" s="75">
        <v>0</v>
      </c>
    </row>
    <row r="177" spans="1:17">
      <c r="A177" t="s">
        <v>295</v>
      </c>
      <c r="B177" s="1">
        <v>3</v>
      </c>
      <c r="C177" s="74">
        <v>0.33333333333333331</v>
      </c>
      <c r="D177" s="3">
        <v>0.75</v>
      </c>
      <c r="E177" s="74">
        <v>0.66666666666666663</v>
      </c>
      <c r="F177" s="3">
        <v>0.25</v>
      </c>
      <c r="G177" s="74">
        <v>0.33333333333333331</v>
      </c>
      <c r="H177" s="3">
        <v>0.5</v>
      </c>
      <c r="I177" s="74" t="s">
        <v>1774</v>
      </c>
      <c r="J177" s="3">
        <v>0.8</v>
      </c>
      <c r="K177" s="74">
        <v>0</v>
      </c>
      <c r="L177" s="3">
        <v>0.3</v>
      </c>
      <c r="M177" s="75">
        <v>13148.42</v>
      </c>
      <c r="N177" s="5">
        <v>2</v>
      </c>
      <c r="O177" s="5">
        <v>3</v>
      </c>
      <c r="P177" s="3">
        <v>0.15000000000000002</v>
      </c>
      <c r="Q177" s="75">
        <v>1972.2630000000004</v>
      </c>
    </row>
    <row r="178" spans="1:17">
      <c r="A178" t="s">
        <v>296</v>
      </c>
      <c r="B178" s="1">
        <v>3</v>
      </c>
      <c r="C178" s="74">
        <v>0</v>
      </c>
      <c r="D178" s="3">
        <v>0.75</v>
      </c>
      <c r="E178" s="74">
        <v>0</v>
      </c>
      <c r="F178" s="3">
        <v>0.25</v>
      </c>
      <c r="G178" s="74">
        <v>0.33333333333333331</v>
      </c>
      <c r="H178" s="3">
        <v>0.5</v>
      </c>
      <c r="I178" s="74" t="s">
        <v>1774</v>
      </c>
      <c r="J178" s="3">
        <v>0.8</v>
      </c>
      <c r="K178" s="74" t="s">
        <v>1774</v>
      </c>
      <c r="L178" s="3">
        <v>0.3</v>
      </c>
      <c r="M178" s="75">
        <v>12137</v>
      </c>
      <c r="N178" s="5">
        <v>2</v>
      </c>
      <c r="O178" s="5">
        <v>3</v>
      </c>
      <c r="P178" s="3">
        <v>0.15000000000000002</v>
      </c>
      <c r="Q178" s="75">
        <v>1820.5500000000002</v>
      </c>
    </row>
    <row r="179" spans="1:17">
      <c r="A179" t="s">
        <v>297</v>
      </c>
      <c r="B179" s="1">
        <v>1</v>
      </c>
      <c r="C179" s="74">
        <v>1</v>
      </c>
      <c r="D179" s="3">
        <v>0.75</v>
      </c>
      <c r="E179" s="74">
        <v>0</v>
      </c>
      <c r="F179" s="3">
        <v>0.25</v>
      </c>
      <c r="G179" s="74">
        <v>0</v>
      </c>
      <c r="H179" s="3">
        <v>0.5</v>
      </c>
      <c r="I179" s="74" t="s">
        <v>1774</v>
      </c>
      <c r="J179" s="3">
        <v>0.8</v>
      </c>
      <c r="K179" s="74" t="s">
        <v>1774</v>
      </c>
      <c r="L179" s="3">
        <v>0.3</v>
      </c>
      <c r="M179" s="75">
        <v>4045.67</v>
      </c>
      <c r="N179" s="5">
        <v>3</v>
      </c>
      <c r="O179" s="5">
        <v>2</v>
      </c>
      <c r="P179" s="3">
        <v>0.1</v>
      </c>
      <c r="Q179" s="75">
        <v>404.56700000000001</v>
      </c>
    </row>
    <row r="180" spans="1:17">
      <c r="A180" t="s">
        <v>298</v>
      </c>
      <c r="B180" s="1">
        <v>4</v>
      </c>
      <c r="C180" s="74">
        <v>0.5</v>
      </c>
      <c r="D180" s="3">
        <v>0.75</v>
      </c>
      <c r="E180" s="74">
        <v>0</v>
      </c>
      <c r="F180" s="3">
        <v>0.25</v>
      </c>
      <c r="G180" s="74">
        <v>0.25</v>
      </c>
      <c r="H180" s="3">
        <v>0.5</v>
      </c>
      <c r="I180" s="74">
        <v>0.5</v>
      </c>
      <c r="J180" s="3">
        <v>0.8</v>
      </c>
      <c r="K180" s="74">
        <v>0</v>
      </c>
      <c r="L180" s="3">
        <v>0.3</v>
      </c>
      <c r="M180" s="75">
        <v>16182.67</v>
      </c>
      <c r="N180" s="5">
        <v>0</v>
      </c>
      <c r="O180" s="5">
        <v>5</v>
      </c>
      <c r="P180" s="3">
        <v>0.25</v>
      </c>
      <c r="Q180" s="75">
        <v>4045.6675</v>
      </c>
    </row>
    <row r="181" spans="1:17">
      <c r="A181" t="s">
        <v>300</v>
      </c>
      <c r="B181" s="1">
        <v>5</v>
      </c>
      <c r="C181" s="74">
        <v>0.4</v>
      </c>
      <c r="D181" s="3">
        <v>0.75</v>
      </c>
      <c r="E181" s="74">
        <v>0</v>
      </c>
      <c r="F181" s="3">
        <v>0.25</v>
      </c>
      <c r="G181" s="74">
        <v>0</v>
      </c>
      <c r="H181" s="3">
        <v>0.5</v>
      </c>
      <c r="I181" s="74">
        <v>1</v>
      </c>
      <c r="J181" s="3">
        <v>0.8</v>
      </c>
      <c r="K181" s="74" t="s">
        <v>1774</v>
      </c>
      <c r="L181" s="3">
        <v>0.3</v>
      </c>
      <c r="M181" s="75">
        <v>22251.17</v>
      </c>
      <c r="N181" s="5">
        <v>2</v>
      </c>
      <c r="O181" s="5">
        <v>3</v>
      </c>
      <c r="P181" s="3">
        <v>0.15000000000000002</v>
      </c>
      <c r="Q181" s="75">
        <v>3337.6755000000003</v>
      </c>
    </row>
    <row r="182" spans="1:17">
      <c r="A182" t="s">
        <v>301</v>
      </c>
      <c r="B182" s="1">
        <v>2</v>
      </c>
      <c r="C182" s="74">
        <v>0</v>
      </c>
      <c r="D182" s="3">
        <v>0.75</v>
      </c>
      <c r="E182" s="74">
        <v>0</v>
      </c>
      <c r="F182" s="3">
        <v>0.25</v>
      </c>
      <c r="G182" s="74">
        <v>0</v>
      </c>
      <c r="H182" s="3">
        <v>0.5</v>
      </c>
      <c r="I182" s="74" t="s">
        <v>1774</v>
      </c>
      <c r="J182" s="3">
        <v>0.8</v>
      </c>
      <c r="K182" s="74">
        <v>0</v>
      </c>
      <c r="L182" s="3">
        <v>0.3</v>
      </c>
      <c r="M182" s="75">
        <v>8091.33</v>
      </c>
      <c r="N182" s="5">
        <v>1</v>
      </c>
      <c r="O182" s="5">
        <v>4</v>
      </c>
      <c r="P182" s="3">
        <v>0.2</v>
      </c>
      <c r="Q182" s="75">
        <v>1618.2660000000001</v>
      </c>
    </row>
    <row r="183" spans="1:17">
      <c r="A183" t="s">
        <v>302</v>
      </c>
      <c r="B183" s="1">
        <v>9</v>
      </c>
      <c r="C183" s="74">
        <v>0.44444444444444442</v>
      </c>
      <c r="D183" s="3">
        <v>0.5</v>
      </c>
      <c r="E183" s="74">
        <v>0.22222222222222221</v>
      </c>
      <c r="F183" s="3">
        <v>0.25</v>
      </c>
      <c r="G183" s="74">
        <v>0.22222222222222221</v>
      </c>
      <c r="H183" s="3">
        <v>0.4</v>
      </c>
      <c r="I183" s="74">
        <v>0.66666666666666663</v>
      </c>
      <c r="J183" s="3">
        <v>0.8</v>
      </c>
      <c r="K183" s="74">
        <v>0</v>
      </c>
      <c r="L183" s="3">
        <v>0.3</v>
      </c>
      <c r="M183" s="75">
        <v>32365.33</v>
      </c>
      <c r="N183" s="5">
        <v>0</v>
      </c>
      <c r="O183" s="5">
        <v>5</v>
      </c>
      <c r="P183" s="3">
        <v>0.25</v>
      </c>
      <c r="Q183" s="75">
        <v>8091.3325000000004</v>
      </c>
    </row>
    <row r="184" spans="1:17">
      <c r="A184" t="s">
        <v>304</v>
      </c>
      <c r="B184" s="1">
        <v>1</v>
      </c>
      <c r="C184" s="74">
        <v>1</v>
      </c>
      <c r="D184" s="3">
        <v>0.75</v>
      </c>
      <c r="E184" s="74">
        <v>0</v>
      </c>
      <c r="F184" s="3">
        <v>0.25</v>
      </c>
      <c r="G184" s="74">
        <v>0</v>
      </c>
      <c r="H184" s="3">
        <v>0.5</v>
      </c>
      <c r="I184" s="74" t="s">
        <v>1774</v>
      </c>
      <c r="J184" s="3">
        <v>0.8</v>
      </c>
      <c r="K184" s="74" t="s">
        <v>1774</v>
      </c>
      <c r="L184" s="3">
        <v>0.3</v>
      </c>
      <c r="M184" s="75">
        <v>6068.5</v>
      </c>
      <c r="N184" s="5">
        <v>3</v>
      </c>
      <c r="O184" s="5">
        <v>2</v>
      </c>
      <c r="P184" s="3">
        <v>0.1</v>
      </c>
      <c r="Q184" s="75">
        <v>606.85</v>
      </c>
    </row>
    <row r="185" spans="1:17">
      <c r="A185" t="s">
        <v>305</v>
      </c>
      <c r="B185" s="1">
        <v>3</v>
      </c>
      <c r="C185" s="74">
        <v>0.33333333333333331</v>
      </c>
      <c r="D185" s="3">
        <v>0.75</v>
      </c>
      <c r="E185" s="74">
        <v>0.33333333333333331</v>
      </c>
      <c r="F185" s="3">
        <v>0.25</v>
      </c>
      <c r="G185" s="74">
        <v>0</v>
      </c>
      <c r="H185" s="3">
        <v>0.5</v>
      </c>
      <c r="I185" s="74">
        <v>1</v>
      </c>
      <c r="J185" s="3">
        <v>0.8</v>
      </c>
      <c r="K185" s="74">
        <v>0</v>
      </c>
      <c r="L185" s="3">
        <v>0.3</v>
      </c>
      <c r="M185" s="75">
        <v>9102.75</v>
      </c>
      <c r="N185" s="5">
        <v>2</v>
      </c>
      <c r="O185" s="5">
        <v>3</v>
      </c>
      <c r="P185" s="3">
        <v>0.15000000000000002</v>
      </c>
      <c r="Q185" s="75">
        <v>1365.4125000000001</v>
      </c>
    </row>
    <row r="186" spans="1:17">
      <c r="A186" t="s">
        <v>307</v>
      </c>
      <c r="B186" s="1">
        <v>72</v>
      </c>
      <c r="C186" s="74">
        <v>0.34722222222222221</v>
      </c>
      <c r="D186" s="3">
        <v>0.5</v>
      </c>
      <c r="E186" s="74">
        <v>0.20833333333333334</v>
      </c>
      <c r="F186" s="3">
        <v>0.25</v>
      </c>
      <c r="G186" s="74">
        <v>5.5555555555555552E-2</v>
      </c>
      <c r="H186" s="3">
        <v>0.25</v>
      </c>
      <c r="I186" s="74">
        <v>0.6470588235294118</v>
      </c>
      <c r="J186" s="3">
        <v>0.8</v>
      </c>
      <c r="K186" s="74">
        <v>0</v>
      </c>
      <c r="L186" s="3">
        <v>0.3</v>
      </c>
      <c r="M186" s="75">
        <v>268025.40999999997</v>
      </c>
      <c r="N186" s="5">
        <v>0</v>
      </c>
      <c r="O186" s="5">
        <v>5</v>
      </c>
      <c r="P186" s="3">
        <v>0.25</v>
      </c>
      <c r="Q186" s="75">
        <v>67006.352499999994</v>
      </c>
    </row>
    <row r="187" spans="1:17">
      <c r="A187" t="s">
        <v>309</v>
      </c>
      <c r="B187" s="1">
        <v>1</v>
      </c>
      <c r="C187" s="74">
        <v>1</v>
      </c>
      <c r="D187" s="3">
        <v>0.75</v>
      </c>
      <c r="E187" s="74">
        <v>0</v>
      </c>
      <c r="F187" s="3">
        <v>0.25</v>
      </c>
      <c r="G187" s="74">
        <v>0</v>
      </c>
      <c r="H187" s="3">
        <v>0.5</v>
      </c>
      <c r="I187" s="74" t="s">
        <v>1774</v>
      </c>
      <c r="J187" s="3">
        <v>0.8</v>
      </c>
      <c r="K187" s="74" t="s">
        <v>1774</v>
      </c>
      <c r="L187" s="3">
        <v>0.3</v>
      </c>
      <c r="M187" s="75">
        <v>4045.67</v>
      </c>
      <c r="N187" s="5">
        <v>3</v>
      </c>
      <c r="O187" s="5">
        <v>2</v>
      </c>
      <c r="P187" s="3">
        <v>0.1</v>
      </c>
      <c r="Q187" s="75">
        <v>404.56700000000001</v>
      </c>
    </row>
    <row r="188" spans="1:17">
      <c r="A188" t="s">
        <v>310</v>
      </c>
      <c r="B188" s="1">
        <v>14</v>
      </c>
      <c r="C188" s="74">
        <v>0.21428571428571427</v>
      </c>
      <c r="D188" s="3">
        <v>0.5</v>
      </c>
      <c r="E188" s="74">
        <v>0.14285714285714285</v>
      </c>
      <c r="F188" s="3">
        <v>0.25</v>
      </c>
      <c r="G188" s="74">
        <v>0</v>
      </c>
      <c r="H188" s="3">
        <v>0.3</v>
      </c>
      <c r="I188" s="74">
        <v>0.9</v>
      </c>
      <c r="J188" s="3">
        <v>0.8</v>
      </c>
      <c r="K188" s="74">
        <v>8.6956521739130432E-2</v>
      </c>
      <c r="L188" s="3">
        <v>0.3</v>
      </c>
      <c r="M188" s="75">
        <v>40456.67</v>
      </c>
      <c r="N188" s="5">
        <v>1</v>
      </c>
      <c r="O188" s="5">
        <v>4</v>
      </c>
      <c r="P188" s="3">
        <v>0.2</v>
      </c>
      <c r="Q188" s="75">
        <v>8091.3339999999998</v>
      </c>
    </row>
    <row r="189" spans="1:17">
      <c r="A189" t="s">
        <v>312</v>
      </c>
      <c r="B189" s="1">
        <v>7</v>
      </c>
      <c r="C189" s="74">
        <v>0</v>
      </c>
      <c r="D189" s="3">
        <v>0.75</v>
      </c>
      <c r="E189" s="74">
        <v>0</v>
      </c>
      <c r="F189" s="3">
        <v>0.25</v>
      </c>
      <c r="G189" s="74">
        <v>0</v>
      </c>
      <c r="H189" s="3">
        <v>0.4</v>
      </c>
      <c r="I189" s="74">
        <v>1</v>
      </c>
      <c r="J189" s="3">
        <v>0.8</v>
      </c>
      <c r="K189" s="74">
        <v>0</v>
      </c>
      <c r="L189" s="3">
        <v>0.3</v>
      </c>
      <c r="M189" s="75">
        <v>33376.75</v>
      </c>
      <c r="N189" s="5">
        <v>1</v>
      </c>
      <c r="O189" s="5">
        <v>4</v>
      </c>
      <c r="P189" s="3">
        <v>0.2</v>
      </c>
      <c r="Q189" s="75">
        <v>6675.35</v>
      </c>
    </row>
    <row r="190" spans="1:17">
      <c r="A190" t="s">
        <v>314</v>
      </c>
      <c r="B190" s="1">
        <v>3</v>
      </c>
      <c r="C190" s="74">
        <v>0.66666666666666663</v>
      </c>
      <c r="D190" s="3">
        <v>0.75</v>
      </c>
      <c r="E190" s="74">
        <v>0.33333333333333331</v>
      </c>
      <c r="F190" s="3">
        <v>0.25</v>
      </c>
      <c r="G190" s="74">
        <v>0</v>
      </c>
      <c r="H190" s="3">
        <v>0.5</v>
      </c>
      <c r="I190" s="74" t="s">
        <v>1774</v>
      </c>
      <c r="J190" s="3">
        <v>0.8</v>
      </c>
      <c r="K190" s="74" t="s">
        <v>1774</v>
      </c>
      <c r="L190" s="3">
        <v>0.3</v>
      </c>
      <c r="M190" s="75">
        <v>14159.83</v>
      </c>
      <c r="N190" s="5">
        <v>3</v>
      </c>
      <c r="O190" s="5">
        <v>2</v>
      </c>
      <c r="P190" s="3">
        <v>0.1</v>
      </c>
      <c r="Q190" s="75">
        <v>1415.9830000000002</v>
      </c>
    </row>
    <row r="191" spans="1:17">
      <c r="A191" t="s">
        <v>315</v>
      </c>
      <c r="B191" s="1">
        <v>2</v>
      </c>
      <c r="C191" s="74">
        <v>0</v>
      </c>
      <c r="D191" s="3">
        <v>0.75</v>
      </c>
      <c r="E191" s="74">
        <v>0</v>
      </c>
      <c r="F191" s="3">
        <v>0.25</v>
      </c>
      <c r="G191" s="74">
        <v>0</v>
      </c>
      <c r="H191" s="3">
        <v>0.5</v>
      </c>
      <c r="I191" s="74">
        <v>0</v>
      </c>
      <c r="J191" s="3">
        <v>0.8</v>
      </c>
      <c r="K191" s="74">
        <v>0</v>
      </c>
      <c r="L191" s="3">
        <v>0.3</v>
      </c>
      <c r="M191" s="75">
        <v>9102.75</v>
      </c>
      <c r="N191" s="5">
        <v>0</v>
      </c>
      <c r="O191" s="5">
        <v>5</v>
      </c>
      <c r="P191" s="3">
        <v>0.25</v>
      </c>
      <c r="Q191" s="75">
        <v>2275.6875</v>
      </c>
    </row>
    <row r="192" spans="1:17">
      <c r="A192" t="s">
        <v>316</v>
      </c>
      <c r="B192" s="1">
        <v>3</v>
      </c>
      <c r="C192" s="74">
        <v>0.33333333333333331</v>
      </c>
      <c r="D192" s="3">
        <v>0.75</v>
      </c>
      <c r="E192" s="74">
        <v>0</v>
      </c>
      <c r="F192" s="3">
        <v>0.25</v>
      </c>
      <c r="G192" s="74">
        <v>0</v>
      </c>
      <c r="H192" s="3">
        <v>0.5</v>
      </c>
      <c r="I192" s="74">
        <v>1</v>
      </c>
      <c r="J192" s="3">
        <v>0.8</v>
      </c>
      <c r="K192" s="74" t="s">
        <v>1774</v>
      </c>
      <c r="L192" s="3">
        <v>0.3</v>
      </c>
      <c r="M192" s="75">
        <v>14159.83</v>
      </c>
      <c r="N192" s="5">
        <v>2</v>
      </c>
      <c r="O192" s="5">
        <v>3</v>
      </c>
      <c r="P192" s="3">
        <v>0.15000000000000002</v>
      </c>
      <c r="Q192" s="75">
        <v>2123.9745000000003</v>
      </c>
    </row>
    <row r="193" spans="1:17">
      <c r="A193" t="s">
        <v>317</v>
      </c>
      <c r="B193" s="1">
        <v>1</v>
      </c>
      <c r="C193" s="74">
        <v>1</v>
      </c>
      <c r="D193" s="3">
        <v>0.75</v>
      </c>
      <c r="E193" s="74">
        <v>1</v>
      </c>
      <c r="F193" s="3">
        <v>0.25</v>
      </c>
      <c r="G193" s="74">
        <v>0</v>
      </c>
      <c r="H193" s="3">
        <v>0.5</v>
      </c>
      <c r="I193" s="74" t="s">
        <v>1774</v>
      </c>
      <c r="J193" s="3">
        <v>0.8</v>
      </c>
      <c r="K193" s="74" t="s">
        <v>1774</v>
      </c>
      <c r="L193" s="3">
        <v>0.3</v>
      </c>
      <c r="M193" s="75">
        <v>5057.08</v>
      </c>
      <c r="N193" s="5">
        <v>4</v>
      </c>
      <c r="O193" s="5">
        <v>1</v>
      </c>
      <c r="P193" s="3">
        <v>0.05</v>
      </c>
      <c r="Q193" s="75">
        <v>252.85400000000001</v>
      </c>
    </row>
    <row r="194" spans="1:17">
      <c r="A194" t="s">
        <v>319</v>
      </c>
      <c r="B194" s="1">
        <v>6</v>
      </c>
      <c r="C194" s="74">
        <v>0.33333333333333331</v>
      </c>
      <c r="D194" s="3">
        <v>0.75</v>
      </c>
      <c r="E194" s="74">
        <v>0</v>
      </c>
      <c r="F194" s="3">
        <v>0.25</v>
      </c>
      <c r="G194" s="74">
        <v>0.33333333333333331</v>
      </c>
      <c r="H194" s="3">
        <v>0.4</v>
      </c>
      <c r="I194" s="74">
        <v>0</v>
      </c>
      <c r="J194" s="3">
        <v>0.8</v>
      </c>
      <c r="K194" s="74" t="s">
        <v>1774</v>
      </c>
      <c r="L194" s="3">
        <v>0.3</v>
      </c>
      <c r="M194" s="75">
        <v>27308.25</v>
      </c>
      <c r="N194" s="5">
        <v>1</v>
      </c>
      <c r="O194" s="5">
        <v>4</v>
      </c>
      <c r="P194" s="3">
        <v>0.2</v>
      </c>
      <c r="Q194" s="75">
        <v>5461.6500000000005</v>
      </c>
    </row>
    <row r="195" spans="1:17">
      <c r="A195" t="s">
        <v>320</v>
      </c>
      <c r="B195" s="1">
        <v>2</v>
      </c>
      <c r="C195" s="74">
        <v>0</v>
      </c>
      <c r="D195" s="3">
        <v>0.75</v>
      </c>
      <c r="E195" s="74">
        <v>0</v>
      </c>
      <c r="F195" s="3">
        <v>0.25</v>
      </c>
      <c r="G195" s="74">
        <v>0</v>
      </c>
      <c r="H195" s="3">
        <v>0.5</v>
      </c>
      <c r="I195" s="74" t="s">
        <v>1774</v>
      </c>
      <c r="J195" s="3">
        <v>0.8</v>
      </c>
      <c r="K195" s="74" t="s">
        <v>1774</v>
      </c>
      <c r="L195" s="3">
        <v>0.3</v>
      </c>
      <c r="M195" s="75">
        <v>10114.17</v>
      </c>
      <c r="N195" s="5">
        <v>2</v>
      </c>
      <c r="O195" s="5">
        <v>3</v>
      </c>
      <c r="P195" s="3">
        <v>0.15000000000000002</v>
      </c>
      <c r="Q195" s="75">
        <v>1517.1255000000003</v>
      </c>
    </row>
    <row r="196" spans="1:17">
      <c r="A196" t="s">
        <v>321</v>
      </c>
      <c r="B196" s="1">
        <v>2</v>
      </c>
      <c r="C196" s="74">
        <v>0</v>
      </c>
      <c r="D196" s="3">
        <v>0.75</v>
      </c>
      <c r="E196" s="74">
        <v>1</v>
      </c>
      <c r="F196" s="3">
        <v>0.25</v>
      </c>
      <c r="G196" s="74">
        <v>1</v>
      </c>
      <c r="H196" s="3">
        <v>0.5</v>
      </c>
      <c r="I196" s="74" t="s">
        <v>1774</v>
      </c>
      <c r="J196" s="3">
        <v>0.8</v>
      </c>
      <c r="K196" s="74">
        <v>0</v>
      </c>
      <c r="L196" s="3">
        <v>0.3</v>
      </c>
      <c r="M196" s="75">
        <v>8091.33</v>
      </c>
      <c r="N196" s="5">
        <v>3</v>
      </c>
      <c r="O196" s="5">
        <v>2</v>
      </c>
      <c r="P196" s="3">
        <v>0.1</v>
      </c>
      <c r="Q196" s="75">
        <v>809.13300000000004</v>
      </c>
    </row>
    <row r="197" spans="1:17">
      <c r="A197" t="s">
        <v>322</v>
      </c>
      <c r="B197" s="1">
        <v>2</v>
      </c>
      <c r="C197" s="74">
        <v>0.5</v>
      </c>
      <c r="D197" s="3">
        <v>0.75</v>
      </c>
      <c r="E197" s="74">
        <v>0.5</v>
      </c>
      <c r="F197" s="3">
        <v>0.25</v>
      </c>
      <c r="G197" s="74">
        <v>0</v>
      </c>
      <c r="H197" s="3">
        <v>0.5</v>
      </c>
      <c r="I197" s="74">
        <v>1</v>
      </c>
      <c r="J197" s="3">
        <v>0.8</v>
      </c>
      <c r="K197" s="74" t="s">
        <v>1774</v>
      </c>
      <c r="L197" s="3">
        <v>0.3</v>
      </c>
      <c r="M197" s="75">
        <v>9102.75</v>
      </c>
      <c r="N197" s="5">
        <v>3</v>
      </c>
      <c r="O197" s="5">
        <v>2</v>
      </c>
      <c r="P197" s="3">
        <v>0.1</v>
      </c>
      <c r="Q197" s="75">
        <v>910.27500000000009</v>
      </c>
    </row>
    <row r="198" spans="1:17">
      <c r="A198" t="s">
        <v>324</v>
      </c>
      <c r="B198" s="1">
        <v>1</v>
      </c>
      <c r="C198" s="74">
        <v>0</v>
      </c>
      <c r="D198" s="3">
        <v>0.75</v>
      </c>
      <c r="E198" s="74">
        <v>1</v>
      </c>
      <c r="F198" s="3">
        <v>0.25</v>
      </c>
      <c r="G198" s="74">
        <v>0</v>
      </c>
      <c r="H198" s="3">
        <v>0.5</v>
      </c>
      <c r="I198" s="74" t="s">
        <v>1774</v>
      </c>
      <c r="J198" s="3">
        <v>0.8</v>
      </c>
      <c r="K198" s="74" t="s">
        <v>1774</v>
      </c>
      <c r="L198" s="3">
        <v>0.3</v>
      </c>
      <c r="M198" s="75">
        <v>5057.08</v>
      </c>
      <c r="N198" s="5">
        <v>3</v>
      </c>
      <c r="O198" s="5">
        <v>2</v>
      </c>
      <c r="P198" s="3">
        <v>0.1</v>
      </c>
      <c r="Q198" s="75">
        <v>505.70800000000003</v>
      </c>
    </row>
    <row r="199" spans="1:17">
      <c r="A199" t="s">
        <v>325</v>
      </c>
      <c r="B199" s="1">
        <v>2</v>
      </c>
      <c r="C199" s="74">
        <v>0.5</v>
      </c>
      <c r="D199" s="3">
        <v>0.75</v>
      </c>
      <c r="E199" s="74">
        <v>0.5</v>
      </c>
      <c r="F199" s="3">
        <v>0.25</v>
      </c>
      <c r="G199" s="74">
        <v>0</v>
      </c>
      <c r="H199" s="3">
        <v>0.5</v>
      </c>
      <c r="I199" s="74" t="s">
        <v>1774</v>
      </c>
      <c r="J199" s="3">
        <v>0.8</v>
      </c>
      <c r="K199" s="74" t="s">
        <v>1774</v>
      </c>
      <c r="L199" s="3">
        <v>0.3</v>
      </c>
      <c r="M199" s="75">
        <v>11125.58</v>
      </c>
      <c r="N199" s="5">
        <v>3</v>
      </c>
      <c r="O199" s="5">
        <v>2</v>
      </c>
      <c r="P199" s="3">
        <v>0.1</v>
      </c>
      <c r="Q199" s="75">
        <v>1112.558</v>
      </c>
    </row>
    <row r="200" spans="1:17">
      <c r="A200" t="s">
        <v>326</v>
      </c>
      <c r="B200" s="1">
        <v>1</v>
      </c>
      <c r="C200" s="74">
        <v>0</v>
      </c>
      <c r="D200" s="3">
        <v>0.75</v>
      </c>
      <c r="E200" s="74">
        <v>0</v>
      </c>
      <c r="F200" s="3">
        <v>0.25</v>
      </c>
      <c r="G200" s="74">
        <v>0</v>
      </c>
      <c r="H200" s="3">
        <v>0.5</v>
      </c>
      <c r="I200" s="74" t="s">
        <v>1774</v>
      </c>
      <c r="J200" s="3">
        <v>0.8</v>
      </c>
      <c r="K200" s="74">
        <v>0</v>
      </c>
      <c r="L200" s="3">
        <v>0.3</v>
      </c>
      <c r="M200" s="75">
        <v>5057.08</v>
      </c>
      <c r="N200" s="5">
        <v>1</v>
      </c>
      <c r="O200" s="5">
        <v>4</v>
      </c>
      <c r="P200" s="3">
        <v>0.2</v>
      </c>
      <c r="Q200" s="75">
        <v>1011.4160000000001</v>
      </c>
    </row>
    <row r="201" spans="1:17">
      <c r="A201" t="s">
        <v>328</v>
      </c>
      <c r="B201" s="1">
        <v>6</v>
      </c>
      <c r="C201" s="74">
        <v>1.1666666666666667</v>
      </c>
      <c r="D201" s="3">
        <v>0.75</v>
      </c>
      <c r="E201" s="74">
        <v>0.66666666666666663</v>
      </c>
      <c r="F201" s="3">
        <v>0.25</v>
      </c>
      <c r="G201" s="74">
        <v>0.16666666666666666</v>
      </c>
      <c r="H201" s="3">
        <v>0.4</v>
      </c>
      <c r="I201" s="74">
        <v>0.33333333333333331</v>
      </c>
      <c r="J201" s="3">
        <v>0.8</v>
      </c>
      <c r="K201" s="74" t="s">
        <v>1774</v>
      </c>
      <c r="L201" s="3">
        <v>0.3</v>
      </c>
      <c r="M201" s="75">
        <v>24274</v>
      </c>
      <c r="N201" s="5">
        <v>3</v>
      </c>
      <c r="O201" s="5">
        <v>2</v>
      </c>
      <c r="P201" s="3">
        <v>0.1</v>
      </c>
      <c r="Q201" s="75">
        <v>2427.4</v>
      </c>
    </row>
    <row r="202" spans="1:17">
      <c r="A202" t="s">
        <v>329</v>
      </c>
      <c r="B202" s="1">
        <v>8</v>
      </c>
      <c r="C202" s="74">
        <v>0.75</v>
      </c>
      <c r="D202" s="3">
        <v>0.5</v>
      </c>
      <c r="E202" s="74">
        <v>0.25</v>
      </c>
      <c r="F202" s="3">
        <v>0.25</v>
      </c>
      <c r="G202" s="74">
        <v>0.375</v>
      </c>
      <c r="H202" s="3">
        <v>0.4</v>
      </c>
      <c r="I202" s="74">
        <v>0.42857142857142855</v>
      </c>
      <c r="J202" s="3">
        <v>0.8</v>
      </c>
      <c r="K202" s="74">
        <v>0.33333333333333331</v>
      </c>
      <c r="L202" s="3">
        <v>0.3</v>
      </c>
      <c r="M202" s="75">
        <v>36411</v>
      </c>
      <c r="N202" s="5">
        <v>3</v>
      </c>
      <c r="O202" s="5">
        <v>2</v>
      </c>
      <c r="P202" s="3">
        <v>0.1</v>
      </c>
      <c r="Q202" s="75">
        <v>3641.1000000000004</v>
      </c>
    </row>
    <row r="203" spans="1:17">
      <c r="A203" t="s">
        <v>330</v>
      </c>
      <c r="B203" s="1">
        <v>22</v>
      </c>
      <c r="C203" s="74">
        <v>0.22727272727272727</v>
      </c>
      <c r="D203" s="3">
        <v>0.5</v>
      </c>
      <c r="E203" s="74">
        <v>0.40909090909090912</v>
      </c>
      <c r="F203" s="3">
        <v>0.25</v>
      </c>
      <c r="G203" s="74">
        <v>0.13636363636363635</v>
      </c>
      <c r="H203" s="3">
        <v>0.3</v>
      </c>
      <c r="I203" s="74">
        <v>0.8</v>
      </c>
      <c r="J203" s="3">
        <v>0.8</v>
      </c>
      <c r="K203" s="74">
        <v>0.23076923076923078</v>
      </c>
      <c r="L203" s="3">
        <v>0.3</v>
      </c>
      <c r="M203" s="75">
        <v>90016.08</v>
      </c>
      <c r="N203" s="5">
        <v>2</v>
      </c>
      <c r="O203" s="5">
        <v>3</v>
      </c>
      <c r="P203" s="3">
        <v>0.15000000000000002</v>
      </c>
      <c r="Q203" s="75">
        <v>13502.412000000002</v>
      </c>
    </row>
    <row r="204" spans="1:17">
      <c r="A204" t="s">
        <v>331</v>
      </c>
      <c r="B204" s="1">
        <v>2</v>
      </c>
      <c r="C204" s="74">
        <v>0</v>
      </c>
      <c r="D204" s="3">
        <v>0.75</v>
      </c>
      <c r="E204" s="74">
        <v>0.5</v>
      </c>
      <c r="F204" s="3">
        <v>0.25</v>
      </c>
      <c r="G204" s="74">
        <v>0.5</v>
      </c>
      <c r="H204" s="3">
        <v>0.5</v>
      </c>
      <c r="I204" s="74" t="s">
        <v>1774</v>
      </c>
      <c r="J204" s="3">
        <v>0.8</v>
      </c>
      <c r="K204" s="74" t="s">
        <v>1774</v>
      </c>
      <c r="L204" s="3">
        <v>0.3</v>
      </c>
      <c r="M204" s="75">
        <v>10114.17</v>
      </c>
      <c r="N204" s="5">
        <v>4</v>
      </c>
      <c r="O204" s="5">
        <v>1</v>
      </c>
      <c r="P204" s="3">
        <v>0.05</v>
      </c>
      <c r="Q204" s="75">
        <v>505.70850000000002</v>
      </c>
    </row>
    <row r="205" spans="1:17">
      <c r="A205" t="s">
        <v>332</v>
      </c>
      <c r="B205" s="1">
        <v>6</v>
      </c>
      <c r="C205" s="74">
        <v>0.5</v>
      </c>
      <c r="D205" s="3">
        <v>0.75</v>
      </c>
      <c r="E205" s="74">
        <v>0</v>
      </c>
      <c r="F205" s="3">
        <v>0.25</v>
      </c>
      <c r="G205" s="74">
        <v>0</v>
      </c>
      <c r="H205" s="3">
        <v>0.4</v>
      </c>
      <c r="I205" s="74">
        <v>0.72727272727272729</v>
      </c>
      <c r="J205" s="3">
        <v>0.8</v>
      </c>
      <c r="K205" s="74">
        <v>0.6428571428571429</v>
      </c>
      <c r="L205" s="3">
        <v>0.3</v>
      </c>
      <c r="M205" s="75">
        <v>27308.25</v>
      </c>
      <c r="N205" s="5">
        <v>1</v>
      </c>
      <c r="O205" s="5">
        <v>4</v>
      </c>
      <c r="P205" s="3">
        <v>0.2</v>
      </c>
      <c r="Q205" s="75">
        <v>5461.6500000000005</v>
      </c>
    </row>
    <row r="206" spans="1:17">
      <c r="A206" t="s">
        <v>334</v>
      </c>
      <c r="B206" s="1">
        <v>2</v>
      </c>
      <c r="C206" s="74">
        <v>1</v>
      </c>
      <c r="D206" s="3">
        <v>0.75</v>
      </c>
      <c r="E206" s="74">
        <v>1</v>
      </c>
      <c r="F206" s="3">
        <v>0.25</v>
      </c>
      <c r="G206" s="74">
        <v>0.5</v>
      </c>
      <c r="H206" s="3">
        <v>0.5</v>
      </c>
      <c r="I206" s="74" t="s">
        <v>1774</v>
      </c>
      <c r="J206" s="3">
        <v>0.8</v>
      </c>
      <c r="K206" s="74" t="s">
        <v>1774</v>
      </c>
      <c r="L206" s="3">
        <v>0.3</v>
      </c>
      <c r="M206" s="75">
        <v>7079.92</v>
      </c>
      <c r="N206" s="5">
        <v>5</v>
      </c>
      <c r="O206" s="5">
        <v>0</v>
      </c>
      <c r="P206" s="3">
        <v>0</v>
      </c>
      <c r="Q206" s="75">
        <v>0</v>
      </c>
    </row>
    <row r="207" spans="1:17">
      <c r="A207" t="s">
        <v>335</v>
      </c>
      <c r="B207" s="1">
        <v>2</v>
      </c>
      <c r="C207" s="74">
        <v>0</v>
      </c>
      <c r="D207" s="3">
        <v>0.75</v>
      </c>
      <c r="E207" s="74">
        <v>0</v>
      </c>
      <c r="F207" s="3">
        <v>0.25</v>
      </c>
      <c r="G207" s="74">
        <v>0</v>
      </c>
      <c r="H207" s="3">
        <v>0.5</v>
      </c>
      <c r="I207" s="74" t="s">
        <v>1774</v>
      </c>
      <c r="J207" s="3">
        <v>0.8</v>
      </c>
      <c r="K207" s="74" t="s">
        <v>1774</v>
      </c>
      <c r="L207" s="3">
        <v>0.3</v>
      </c>
      <c r="M207" s="75">
        <v>9102.75</v>
      </c>
      <c r="N207" s="5">
        <v>2</v>
      </c>
      <c r="O207" s="5">
        <v>3</v>
      </c>
      <c r="P207" s="3">
        <v>0.15000000000000002</v>
      </c>
      <c r="Q207" s="75">
        <v>1365.4125000000001</v>
      </c>
    </row>
    <row r="208" spans="1:17">
      <c r="A208" t="s">
        <v>336</v>
      </c>
      <c r="B208" s="1">
        <v>1</v>
      </c>
      <c r="C208" s="74">
        <v>0</v>
      </c>
      <c r="D208" s="3">
        <v>0.75</v>
      </c>
      <c r="E208" s="74">
        <v>1</v>
      </c>
      <c r="F208" s="3">
        <v>0.25</v>
      </c>
      <c r="G208" s="74">
        <v>0</v>
      </c>
      <c r="H208" s="3">
        <v>0.5</v>
      </c>
      <c r="I208" s="74" t="s">
        <v>1774</v>
      </c>
      <c r="J208" s="3">
        <v>0.8</v>
      </c>
      <c r="K208" s="74" t="s">
        <v>1774</v>
      </c>
      <c r="L208" s="3">
        <v>0.3</v>
      </c>
      <c r="M208" s="75">
        <v>5057.08</v>
      </c>
      <c r="N208" s="5">
        <v>3</v>
      </c>
      <c r="O208" s="5">
        <v>2</v>
      </c>
      <c r="P208" s="3">
        <v>0.1</v>
      </c>
      <c r="Q208" s="75">
        <v>505.70800000000003</v>
      </c>
    </row>
    <row r="209" spans="1:17">
      <c r="A209" t="s">
        <v>337</v>
      </c>
      <c r="B209" s="1">
        <v>3</v>
      </c>
      <c r="C209" s="74">
        <v>0.33333333333333331</v>
      </c>
      <c r="D209" s="3">
        <v>0.75</v>
      </c>
      <c r="E209" s="74">
        <v>0</v>
      </c>
      <c r="F209" s="3">
        <v>0.25</v>
      </c>
      <c r="G209" s="74">
        <v>0</v>
      </c>
      <c r="H209" s="3">
        <v>0.5</v>
      </c>
      <c r="I209" s="74" t="s">
        <v>1774</v>
      </c>
      <c r="J209" s="3">
        <v>0.8</v>
      </c>
      <c r="K209" s="74">
        <v>1</v>
      </c>
      <c r="L209" s="3">
        <v>0.3</v>
      </c>
      <c r="M209" s="75">
        <v>14159.83</v>
      </c>
      <c r="N209" s="5">
        <v>2</v>
      </c>
      <c r="O209" s="5">
        <v>3</v>
      </c>
      <c r="P209" s="3">
        <v>0.15000000000000002</v>
      </c>
      <c r="Q209" s="75">
        <v>2123.9745000000003</v>
      </c>
    </row>
    <row r="210" spans="1:17">
      <c r="A210" t="s">
        <v>338</v>
      </c>
      <c r="B210" s="1">
        <v>1</v>
      </c>
      <c r="C210" s="74">
        <v>1</v>
      </c>
      <c r="D210" s="3">
        <v>0.75</v>
      </c>
      <c r="E210" s="74">
        <v>0</v>
      </c>
      <c r="F210" s="3">
        <v>0.25</v>
      </c>
      <c r="G210" s="74">
        <v>0</v>
      </c>
      <c r="H210" s="3">
        <v>0.5</v>
      </c>
      <c r="I210" s="74" t="s">
        <v>1774</v>
      </c>
      <c r="J210" s="3">
        <v>0.8</v>
      </c>
      <c r="K210" s="74" t="s">
        <v>1774</v>
      </c>
      <c r="L210" s="3">
        <v>0.3</v>
      </c>
      <c r="M210" s="75">
        <v>4045.67</v>
      </c>
      <c r="N210" s="5">
        <v>3</v>
      </c>
      <c r="O210" s="5">
        <v>2</v>
      </c>
      <c r="P210" s="3">
        <v>0.1</v>
      </c>
      <c r="Q210" s="75">
        <v>404.56700000000001</v>
      </c>
    </row>
    <row r="211" spans="1:17">
      <c r="A211" t="s">
        <v>339</v>
      </c>
      <c r="B211" s="1">
        <v>3</v>
      </c>
      <c r="C211" s="74">
        <v>0.66666666666666663</v>
      </c>
      <c r="D211" s="3">
        <v>0.75</v>
      </c>
      <c r="E211" s="74">
        <v>0.66666666666666663</v>
      </c>
      <c r="F211" s="3">
        <v>0.25</v>
      </c>
      <c r="G211" s="74">
        <v>0</v>
      </c>
      <c r="H211" s="3">
        <v>0.5</v>
      </c>
      <c r="I211" s="74" t="s">
        <v>1774</v>
      </c>
      <c r="J211" s="3">
        <v>0.8</v>
      </c>
      <c r="K211" s="74">
        <v>1</v>
      </c>
      <c r="L211" s="3">
        <v>0.3</v>
      </c>
      <c r="M211" s="75">
        <v>13148.42</v>
      </c>
      <c r="N211" s="5">
        <v>3</v>
      </c>
      <c r="O211" s="5">
        <v>2</v>
      </c>
      <c r="P211" s="3">
        <v>0.1</v>
      </c>
      <c r="Q211" s="75">
        <v>1314.8420000000001</v>
      </c>
    </row>
    <row r="212" spans="1:17">
      <c r="A212" t="s">
        <v>340</v>
      </c>
      <c r="B212" s="1">
        <v>2</v>
      </c>
      <c r="C212" s="74">
        <v>0</v>
      </c>
      <c r="D212" s="3">
        <v>0.75</v>
      </c>
      <c r="E212" s="74">
        <v>0</v>
      </c>
      <c r="F212" s="3">
        <v>0.25</v>
      </c>
      <c r="G212" s="74">
        <v>0</v>
      </c>
      <c r="H212" s="3">
        <v>0.5</v>
      </c>
      <c r="I212" s="74">
        <v>1</v>
      </c>
      <c r="J212" s="3">
        <v>0.8</v>
      </c>
      <c r="K212" s="74">
        <v>1</v>
      </c>
      <c r="L212" s="3">
        <v>0.3</v>
      </c>
      <c r="M212" s="75">
        <v>8091.33</v>
      </c>
      <c r="N212" s="5">
        <v>2</v>
      </c>
      <c r="O212" s="5">
        <v>3</v>
      </c>
      <c r="P212" s="3">
        <v>0.15000000000000002</v>
      </c>
      <c r="Q212" s="75">
        <v>1213.6995000000002</v>
      </c>
    </row>
    <row r="213" spans="1:17">
      <c r="A213" t="s">
        <v>342</v>
      </c>
      <c r="B213" s="1">
        <v>2</v>
      </c>
      <c r="C213" s="74">
        <v>0</v>
      </c>
      <c r="D213" s="3">
        <v>0.75</v>
      </c>
      <c r="E213" s="74">
        <v>0</v>
      </c>
      <c r="F213" s="3">
        <v>0.25</v>
      </c>
      <c r="G213" s="74">
        <v>0</v>
      </c>
      <c r="H213" s="3">
        <v>0.5</v>
      </c>
      <c r="I213" s="74" t="s">
        <v>1774</v>
      </c>
      <c r="J213" s="3">
        <v>0.8</v>
      </c>
      <c r="K213" s="74" t="s">
        <v>1774</v>
      </c>
      <c r="L213" s="3">
        <v>0.3</v>
      </c>
      <c r="M213" s="75">
        <v>8091.33</v>
      </c>
      <c r="N213" s="5">
        <v>2</v>
      </c>
      <c r="O213" s="5">
        <v>3</v>
      </c>
      <c r="P213" s="3">
        <v>0.15000000000000002</v>
      </c>
      <c r="Q213" s="75">
        <v>1213.6995000000002</v>
      </c>
    </row>
    <row r="214" spans="1:17">
      <c r="A214" t="s">
        <v>344</v>
      </c>
      <c r="B214" s="1">
        <v>1</v>
      </c>
      <c r="C214" s="74">
        <v>1</v>
      </c>
      <c r="D214" s="3">
        <v>0.75</v>
      </c>
      <c r="E214" s="74">
        <v>0</v>
      </c>
      <c r="F214" s="3">
        <v>0.25</v>
      </c>
      <c r="G214" s="74">
        <v>0</v>
      </c>
      <c r="H214" s="3">
        <v>0.5</v>
      </c>
      <c r="I214" s="74" t="s">
        <v>1774</v>
      </c>
      <c r="J214" s="3">
        <v>0.8</v>
      </c>
      <c r="K214" s="74" t="s">
        <v>1774</v>
      </c>
      <c r="L214" s="3">
        <v>0.3</v>
      </c>
      <c r="M214" s="75">
        <v>4045.67</v>
      </c>
      <c r="N214" s="5">
        <v>3</v>
      </c>
      <c r="O214" s="5">
        <v>2</v>
      </c>
      <c r="P214" s="3">
        <v>0.1</v>
      </c>
      <c r="Q214" s="75">
        <v>404.56700000000001</v>
      </c>
    </row>
    <row r="215" spans="1:17">
      <c r="A215" t="s">
        <v>346</v>
      </c>
      <c r="B215" s="1">
        <v>5</v>
      </c>
      <c r="C215" s="74">
        <v>0.6</v>
      </c>
      <c r="D215" s="3">
        <v>0.5</v>
      </c>
      <c r="E215" s="74">
        <v>0</v>
      </c>
      <c r="F215" s="3">
        <v>0.25</v>
      </c>
      <c r="G215" s="74">
        <v>0</v>
      </c>
      <c r="H215" s="3">
        <v>0.5</v>
      </c>
      <c r="I215" s="74">
        <v>0</v>
      </c>
      <c r="J215" s="3">
        <v>0.8</v>
      </c>
      <c r="K215" s="74">
        <v>0.7</v>
      </c>
      <c r="L215" s="3">
        <v>0.3</v>
      </c>
      <c r="M215" s="75">
        <v>20228.330000000002</v>
      </c>
      <c r="N215" s="5">
        <v>2</v>
      </c>
      <c r="O215" s="5">
        <v>3</v>
      </c>
      <c r="P215" s="3">
        <v>0.15000000000000002</v>
      </c>
      <c r="Q215" s="75">
        <v>3034.2495000000008</v>
      </c>
    </row>
    <row r="216" spans="1:17">
      <c r="A216" t="s">
        <v>348</v>
      </c>
      <c r="B216" s="1">
        <v>1</v>
      </c>
      <c r="C216" s="74">
        <v>0</v>
      </c>
      <c r="D216" s="3">
        <v>0.75</v>
      </c>
      <c r="E216" s="74">
        <v>1</v>
      </c>
      <c r="F216" s="3">
        <v>0.25</v>
      </c>
      <c r="G216" s="74">
        <v>0</v>
      </c>
      <c r="H216" s="3">
        <v>0.5</v>
      </c>
      <c r="I216" s="74" t="s">
        <v>1774</v>
      </c>
      <c r="J216" s="3">
        <v>0.8</v>
      </c>
      <c r="K216" s="74" t="s">
        <v>1774</v>
      </c>
      <c r="L216" s="3">
        <v>0.3</v>
      </c>
      <c r="M216" s="75">
        <v>5057.08</v>
      </c>
      <c r="N216" s="5">
        <v>3</v>
      </c>
      <c r="O216" s="5">
        <v>2</v>
      </c>
      <c r="P216" s="3">
        <v>0.1</v>
      </c>
      <c r="Q216" s="75">
        <v>505.70800000000003</v>
      </c>
    </row>
    <row r="217" spans="1:17">
      <c r="A217" t="s">
        <v>349</v>
      </c>
      <c r="B217" s="1">
        <v>2</v>
      </c>
      <c r="C217" s="74">
        <v>0.5</v>
      </c>
      <c r="D217" s="3">
        <v>0.75</v>
      </c>
      <c r="E217" s="74">
        <v>0.5</v>
      </c>
      <c r="F217" s="3">
        <v>0.25</v>
      </c>
      <c r="G217" s="74">
        <v>0</v>
      </c>
      <c r="H217" s="3">
        <v>0.5</v>
      </c>
      <c r="I217" s="74" t="s">
        <v>1774</v>
      </c>
      <c r="J217" s="3">
        <v>0.8</v>
      </c>
      <c r="K217" s="74" t="s">
        <v>1774</v>
      </c>
      <c r="L217" s="3">
        <v>0.3</v>
      </c>
      <c r="M217" s="75">
        <v>10114.17</v>
      </c>
      <c r="N217" s="5">
        <v>3</v>
      </c>
      <c r="O217" s="5">
        <v>2</v>
      </c>
      <c r="P217" s="3">
        <v>0.1</v>
      </c>
      <c r="Q217" s="75">
        <v>1011.417</v>
      </c>
    </row>
    <row r="218" spans="1:17">
      <c r="A218" t="s">
        <v>350</v>
      </c>
      <c r="B218" s="1">
        <v>1</v>
      </c>
      <c r="C218" s="74">
        <v>0</v>
      </c>
      <c r="D218" s="3">
        <v>0.75</v>
      </c>
      <c r="E218" s="74">
        <v>0</v>
      </c>
      <c r="F218" s="3">
        <v>0.25</v>
      </c>
      <c r="G218" s="74">
        <v>0</v>
      </c>
      <c r="H218" s="3">
        <v>0.5</v>
      </c>
      <c r="I218" s="74" t="s">
        <v>1774</v>
      </c>
      <c r="J218" s="3">
        <v>0.8</v>
      </c>
      <c r="K218" s="74" t="s">
        <v>1774</v>
      </c>
      <c r="L218" s="3">
        <v>0.3</v>
      </c>
      <c r="M218" s="75">
        <v>4045.67</v>
      </c>
      <c r="N218" s="5">
        <v>2</v>
      </c>
      <c r="O218" s="5">
        <v>3</v>
      </c>
      <c r="P218" s="3">
        <v>0.15000000000000002</v>
      </c>
      <c r="Q218" s="75">
        <v>606.85050000000012</v>
      </c>
    </row>
    <row r="219" spans="1:17">
      <c r="A219" t="s">
        <v>351</v>
      </c>
      <c r="B219" s="1">
        <v>6</v>
      </c>
      <c r="C219" s="74">
        <v>0.16666666666666666</v>
      </c>
      <c r="D219" s="3">
        <v>0.75</v>
      </c>
      <c r="E219" s="74">
        <v>0.16666666666666666</v>
      </c>
      <c r="F219" s="3">
        <v>0.25</v>
      </c>
      <c r="G219" s="74">
        <v>0</v>
      </c>
      <c r="H219" s="3">
        <v>0.4</v>
      </c>
      <c r="I219" s="74">
        <v>1</v>
      </c>
      <c r="J219" s="3">
        <v>0.8</v>
      </c>
      <c r="K219" s="74">
        <v>0</v>
      </c>
      <c r="L219" s="3">
        <v>0.3</v>
      </c>
      <c r="M219" s="75">
        <v>12137</v>
      </c>
      <c r="N219" s="5">
        <v>1</v>
      </c>
      <c r="O219" s="5">
        <v>4</v>
      </c>
      <c r="P219" s="3">
        <v>0.2</v>
      </c>
      <c r="Q219" s="75">
        <v>2427.4</v>
      </c>
    </row>
    <row r="220" spans="1:17">
      <c r="A220" t="s">
        <v>353</v>
      </c>
      <c r="B220" s="1">
        <v>2</v>
      </c>
      <c r="C220" s="74">
        <v>0</v>
      </c>
      <c r="D220" s="3">
        <v>0.75</v>
      </c>
      <c r="E220" s="74">
        <v>0</v>
      </c>
      <c r="F220" s="3">
        <v>0.25</v>
      </c>
      <c r="G220" s="74">
        <v>0</v>
      </c>
      <c r="H220" s="3">
        <v>0.5</v>
      </c>
      <c r="I220" s="74" t="s">
        <v>1774</v>
      </c>
      <c r="J220" s="3">
        <v>0.8</v>
      </c>
      <c r="K220" s="74" t="s">
        <v>1774</v>
      </c>
      <c r="L220" s="3">
        <v>0.3</v>
      </c>
      <c r="M220" s="75">
        <v>8091.33</v>
      </c>
      <c r="N220" s="5">
        <v>2</v>
      </c>
      <c r="O220" s="5">
        <v>3</v>
      </c>
      <c r="P220" s="3">
        <v>0.15000000000000002</v>
      </c>
      <c r="Q220" s="75">
        <v>1213.6995000000002</v>
      </c>
    </row>
    <row r="221" spans="1:17">
      <c r="A221" t="s">
        <v>354</v>
      </c>
      <c r="B221" s="1">
        <v>1</v>
      </c>
      <c r="C221" s="74">
        <v>0</v>
      </c>
      <c r="D221" s="3">
        <v>0.75</v>
      </c>
      <c r="E221" s="74">
        <v>0</v>
      </c>
      <c r="F221" s="3">
        <v>0.25</v>
      </c>
      <c r="G221" s="74">
        <v>0</v>
      </c>
      <c r="H221" s="3">
        <v>0.5</v>
      </c>
      <c r="I221" s="74" t="s">
        <v>1774</v>
      </c>
      <c r="J221" s="3">
        <v>0.8</v>
      </c>
      <c r="K221" s="74" t="s">
        <v>1774</v>
      </c>
      <c r="L221" s="3">
        <v>0.3</v>
      </c>
      <c r="M221" s="75">
        <v>4045.67</v>
      </c>
      <c r="N221" s="5">
        <v>2</v>
      </c>
      <c r="O221" s="5">
        <v>3</v>
      </c>
      <c r="P221" s="3">
        <v>0.15000000000000002</v>
      </c>
      <c r="Q221" s="75">
        <v>606.85050000000012</v>
      </c>
    </row>
    <row r="222" spans="1:17">
      <c r="A222" t="s">
        <v>355</v>
      </c>
      <c r="B222" s="1">
        <v>2</v>
      </c>
      <c r="C222" s="74">
        <v>0.5</v>
      </c>
      <c r="D222" s="3">
        <v>0.75</v>
      </c>
      <c r="E222" s="74">
        <v>0</v>
      </c>
      <c r="F222" s="3">
        <v>0.25</v>
      </c>
      <c r="G222" s="74">
        <v>0.5</v>
      </c>
      <c r="H222" s="3">
        <v>0.5</v>
      </c>
      <c r="I222" s="74" t="s">
        <v>1774</v>
      </c>
      <c r="J222" s="3">
        <v>0.8</v>
      </c>
      <c r="K222" s="74" t="s">
        <v>1774</v>
      </c>
      <c r="L222" s="3">
        <v>0.3</v>
      </c>
      <c r="M222" s="75">
        <v>9102.75</v>
      </c>
      <c r="N222" s="5">
        <v>3</v>
      </c>
      <c r="O222" s="5">
        <v>2</v>
      </c>
      <c r="P222" s="3">
        <v>0.1</v>
      </c>
      <c r="Q222" s="75">
        <v>910.27500000000009</v>
      </c>
    </row>
    <row r="223" spans="1:17">
      <c r="A223" t="s">
        <v>356</v>
      </c>
      <c r="B223" s="1">
        <v>7</v>
      </c>
      <c r="C223" s="74">
        <v>0.2857142857142857</v>
      </c>
      <c r="D223" s="3">
        <v>0.75</v>
      </c>
      <c r="E223" s="74">
        <v>0</v>
      </c>
      <c r="F223" s="3">
        <v>0.25</v>
      </c>
      <c r="G223" s="74">
        <v>0</v>
      </c>
      <c r="H223" s="3">
        <v>0.4</v>
      </c>
      <c r="I223" s="74">
        <v>0.375</v>
      </c>
      <c r="J223" s="3">
        <v>0.8</v>
      </c>
      <c r="K223" s="74">
        <v>0</v>
      </c>
      <c r="L223" s="3">
        <v>0.3</v>
      </c>
      <c r="M223" s="75">
        <v>33376.75</v>
      </c>
      <c r="N223" s="5">
        <v>0</v>
      </c>
      <c r="O223" s="5">
        <v>5</v>
      </c>
      <c r="P223" s="3">
        <v>0.25</v>
      </c>
      <c r="Q223" s="75">
        <v>8344.1875</v>
      </c>
    </row>
    <row r="224" spans="1:17">
      <c r="A224" t="s">
        <v>358</v>
      </c>
      <c r="B224" s="1">
        <v>5</v>
      </c>
      <c r="C224" s="74">
        <v>0</v>
      </c>
      <c r="D224" s="3">
        <v>0.75</v>
      </c>
      <c r="E224" s="74">
        <v>0.2</v>
      </c>
      <c r="F224" s="3">
        <v>0.25</v>
      </c>
      <c r="G224" s="74">
        <v>0</v>
      </c>
      <c r="H224" s="3">
        <v>0.5</v>
      </c>
      <c r="I224" s="74" t="s">
        <v>1774</v>
      </c>
      <c r="J224" s="3">
        <v>0.8</v>
      </c>
      <c r="K224" s="74">
        <v>0</v>
      </c>
      <c r="L224" s="3">
        <v>0.3</v>
      </c>
      <c r="M224" s="75">
        <v>16182.67</v>
      </c>
      <c r="N224" s="5">
        <v>1</v>
      </c>
      <c r="O224" s="5">
        <v>4</v>
      </c>
      <c r="P224" s="3">
        <v>0.2</v>
      </c>
      <c r="Q224" s="75">
        <v>3236.5340000000001</v>
      </c>
    </row>
    <row r="225" spans="1:17">
      <c r="A225" t="s">
        <v>359</v>
      </c>
      <c r="B225" s="1">
        <v>2</v>
      </c>
      <c r="C225" s="74">
        <v>1</v>
      </c>
      <c r="D225" s="3">
        <v>0.75</v>
      </c>
      <c r="E225" s="74">
        <v>0.5</v>
      </c>
      <c r="F225" s="3">
        <v>0.25</v>
      </c>
      <c r="G225" s="74">
        <v>0.5</v>
      </c>
      <c r="H225" s="3">
        <v>0.5</v>
      </c>
      <c r="I225" s="74" t="s">
        <v>1774</v>
      </c>
      <c r="J225" s="3">
        <v>0.8</v>
      </c>
      <c r="K225" s="74">
        <v>1</v>
      </c>
      <c r="L225" s="3">
        <v>0.3</v>
      </c>
      <c r="M225" s="75">
        <v>8091.33</v>
      </c>
      <c r="N225" s="5">
        <v>5</v>
      </c>
      <c r="O225" s="5">
        <v>0</v>
      </c>
      <c r="P225" s="3">
        <v>0</v>
      </c>
      <c r="Q225" s="75">
        <v>0</v>
      </c>
    </row>
    <row r="226" spans="1:17">
      <c r="A226" t="s">
        <v>360</v>
      </c>
      <c r="B226" s="1">
        <v>1</v>
      </c>
      <c r="C226" s="74">
        <v>1</v>
      </c>
      <c r="D226" s="3">
        <v>0.75</v>
      </c>
      <c r="E226" s="74">
        <v>0</v>
      </c>
      <c r="F226" s="3">
        <v>0.25</v>
      </c>
      <c r="G226" s="74">
        <v>0</v>
      </c>
      <c r="H226" s="3">
        <v>0.5</v>
      </c>
      <c r="I226" s="74" t="s">
        <v>1774</v>
      </c>
      <c r="J226" s="3">
        <v>0.8</v>
      </c>
      <c r="K226" s="74" t="s">
        <v>1774</v>
      </c>
      <c r="L226" s="3">
        <v>0.3</v>
      </c>
      <c r="M226" s="75">
        <v>5057.08</v>
      </c>
      <c r="N226" s="5">
        <v>3</v>
      </c>
      <c r="O226" s="5">
        <v>2</v>
      </c>
      <c r="P226" s="3">
        <v>0.1</v>
      </c>
      <c r="Q226" s="75">
        <v>505.70800000000003</v>
      </c>
    </row>
    <row r="227" spans="1:17">
      <c r="A227" t="s">
        <v>361</v>
      </c>
      <c r="B227" s="1">
        <v>3</v>
      </c>
      <c r="C227" s="74">
        <v>0.33333333333333331</v>
      </c>
      <c r="D227" s="3">
        <v>0.75</v>
      </c>
      <c r="E227" s="74">
        <v>0.66666666666666663</v>
      </c>
      <c r="F227" s="3">
        <v>0.25</v>
      </c>
      <c r="G227" s="74">
        <v>0</v>
      </c>
      <c r="H227" s="3">
        <v>0.5</v>
      </c>
      <c r="I227" s="74" t="s">
        <v>1774</v>
      </c>
      <c r="J227" s="3">
        <v>0.8</v>
      </c>
      <c r="K227" s="74">
        <v>1</v>
      </c>
      <c r="L227" s="3">
        <v>0.3</v>
      </c>
      <c r="M227" s="75">
        <v>16182.67</v>
      </c>
      <c r="N227" s="5">
        <v>3</v>
      </c>
      <c r="O227" s="5">
        <v>2</v>
      </c>
      <c r="P227" s="3">
        <v>0.1</v>
      </c>
      <c r="Q227" s="75">
        <v>1618.2670000000001</v>
      </c>
    </row>
    <row r="228" spans="1:17">
      <c r="A228" t="s">
        <v>363</v>
      </c>
      <c r="B228" s="1">
        <v>6</v>
      </c>
      <c r="C228" s="74">
        <v>0.66666666666666663</v>
      </c>
      <c r="D228" s="3">
        <v>0.75</v>
      </c>
      <c r="E228" s="74">
        <v>0.16666666666666666</v>
      </c>
      <c r="F228" s="3">
        <v>0.25</v>
      </c>
      <c r="G228" s="74">
        <v>0</v>
      </c>
      <c r="H228" s="3">
        <v>0.4</v>
      </c>
      <c r="I228" s="74">
        <v>0.83333333333333337</v>
      </c>
      <c r="J228" s="3">
        <v>0.8</v>
      </c>
      <c r="K228" s="74">
        <v>0</v>
      </c>
      <c r="L228" s="3">
        <v>0.3</v>
      </c>
      <c r="M228" s="75">
        <v>31353.919999999998</v>
      </c>
      <c r="N228" s="5">
        <v>1</v>
      </c>
      <c r="O228" s="5">
        <v>4</v>
      </c>
      <c r="P228" s="3">
        <v>0.2</v>
      </c>
      <c r="Q228" s="75">
        <v>6270.7839999999997</v>
      </c>
    </row>
    <row r="229" spans="1:17">
      <c r="A229" t="s">
        <v>365</v>
      </c>
      <c r="B229" s="1">
        <v>1</v>
      </c>
      <c r="C229" s="74">
        <v>1</v>
      </c>
      <c r="D229" s="3">
        <v>0.75</v>
      </c>
      <c r="E229" s="74">
        <v>1</v>
      </c>
      <c r="F229" s="3">
        <v>0.25</v>
      </c>
      <c r="G229" s="74">
        <v>1</v>
      </c>
      <c r="H229" s="3">
        <v>0.5</v>
      </c>
      <c r="I229" s="74" t="s">
        <v>1774</v>
      </c>
      <c r="J229" s="3">
        <v>0.8</v>
      </c>
      <c r="K229" s="74" t="s">
        <v>1774</v>
      </c>
      <c r="L229" s="3">
        <v>0.3</v>
      </c>
      <c r="M229" s="75">
        <v>5057.08</v>
      </c>
      <c r="N229" s="5">
        <v>5</v>
      </c>
      <c r="O229" s="5">
        <v>0</v>
      </c>
      <c r="P229" s="3">
        <v>0</v>
      </c>
      <c r="Q229" s="75">
        <v>0</v>
      </c>
    </row>
    <row r="230" spans="1:17">
      <c r="A230" t="s">
        <v>367</v>
      </c>
      <c r="B230" s="1">
        <v>1</v>
      </c>
      <c r="C230" s="74">
        <v>1</v>
      </c>
      <c r="D230" s="3">
        <v>0.75</v>
      </c>
      <c r="E230" s="74">
        <v>0</v>
      </c>
      <c r="F230" s="3">
        <v>0.25</v>
      </c>
      <c r="G230" s="74">
        <v>0</v>
      </c>
      <c r="H230" s="3">
        <v>0.5</v>
      </c>
      <c r="I230" s="74" t="s">
        <v>1774</v>
      </c>
      <c r="J230" s="3">
        <v>0.8</v>
      </c>
      <c r="K230" s="74" t="s">
        <v>1774</v>
      </c>
      <c r="L230" s="3">
        <v>0.3</v>
      </c>
      <c r="M230" s="75">
        <v>5057.08</v>
      </c>
      <c r="N230" s="5">
        <v>3</v>
      </c>
      <c r="O230" s="5">
        <v>2</v>
      </c>
      <c r="P230" s="3">
        <v>0.1</v>
      </c>
      <c r="Q230" s="75">
        <v>505.70800000000003</v>
      </c>
    </row>
    <row r="231" spans="1:17">
      <c r="A231" t="s">
        <v>368</v>
      </c>
      <c r="B231" s="1">
        <v>7</v>
      </c>
      <c r="C231" s="74">
        <v>0.5714285714285714</v>
      </c>
      <c r="D231" s="3">
        <v>0.75</v>
      </c>
      <c r="E231" s="74">
        <v>1</v>
      </c>
      <c r="F231" s="3">
        <v>0.25</v>
      </c>
      <c r="G231" s="74">
        <v>0</v>
      </c>
      <c r="H231" s="3">
        <v>0.4</v>
      </c>
      <c r="I231" s="74">
        <v>1</v>
      </c>
      <c r="J231" s="3">
        <v>0.8</v>
      </c>
      <c r="K231" s="74">
        <v>0</v>
      </c>
      <c r="L231" s="3">
        <v>0.3</v>
      </c>
      <c r="M231" s="75">
        <v>28319.67</v>
      </c>
      <c r="N231" s="5">
        <v>2</v>
      </c>
      <c r="O231" s="5">
        <v>3</v>
      </c>
      <c r="P231" s="3">
        <v>0.15000000000000002</v>
      </c>
      <c r="Q231" s="75">
        <v>4247.9504999999999</v>
      </c>
    </row>
    <row r="232" spans="1:17">
      <c r="A232" t="s">
        <v>369</v>
      </c>
      <c r="B232" s="1">
        <v>2</v>
      </c>
      <c r="C232" s="74">
        <v>0.5</v>
      </c>
      <c r="D232" s="3">
        <v>0.75</v>
      </c>
      <c r="E232" s="74">
        <v>0.5</v>
      </c>
      <c r="F232" s="3">
        <v>0.25</v>
      </c>
      <c r="G232" s="74">
        <v>0</v>
      </c>
      <c r="H232" s="3">
        <v>0.5</v>
      </c>
      <c r="I232" s="74" t="s">
        <v>1774</v>
      </c>
      <c r="J232" s="3">
        <v>0.8</v>
      </c>
      <c r="K232" s="74" t="s">
        <v>1774</v>
      </c>
      <c r="L232" s="3">
        <v>0.3</v>
      </c>
      <c r="M232" s="75">
        <v>8091.33</v>
      </c>
      <c r="N232" s="5">
        <v>3</v>
      </c>
      <c r="O232" s="5">
        <v>2</v>
      </c>
      <c r="P232" s="3">
        <v>0.1</v>
      </c>
      <c r="Q232" s="75">
        <v>809.13300000000004</v>
      </c>
    </row>
    <row r="233" spans="1:17">
      <c r="A233" t="s">
        <v>371</v>
      </c>
      <c r="B233" s="1">
        <v>21</v>
      </c>
      <c r="C233" s="74">
        <v>0.7142857142857143</v>
      </c>
      <c r="D233" s="3">
        <v>0.5</v>
      </c>
      <c r="E233" s="74">
        <v>9.5238095238095233E-2</v>
      </c>
      <c r="F233" s="3">
        <v>0.25</v>
      </c>
      <c r="G233" s="74">
        <v>0.19047619047619047</v>
      </c>
      <c r="H233" s="3">
        <v>0.3</v>
      </c>
      <c r="I233" s="74">
        <v>0.85</v>
      </c>
      <c r="J233" s="3">
        <v>0.8</v>
      </c>
      <c r="K233" s="74">
        <v>7.6923076923076927E-2</v>
      </c>
      <c r="L233" s="3">
        <v>0.3</v>
      </c>
      <c r="M233" s="75">
        <v>82936.160000000003</v>
      </c>
      <c r="N233" s="5">
        <v>2</v>
      </c>
      <c r="O233" s="5">
        <v>3</v>
      </c>
      <c r="P233" s="3">
        <v>0.15000000000000002</v>
      </c>
      <c r="Q233" s="75">
        <v>12440.424000000003</v>
      </c>
    </row>
    <row r="234" spans="1:17">
      <c r="A234" t="s">
        <v>372</v>
      </c>
      <c r="B234" s="1">
        <v>1</v>
      </c>
      <c r="C234" s="74">
        <v>1</v>
      </c>
      <c r="D234" s="3">
        <v>0.75</v>
      </c>
      <c r="E234" s="74">
        <v>1</v>
      </c>
      <c r="F234" s="3">
        <v>0.25</v>
      </c>
      <c r="G234" s="74">
        <v>0</v>
      </c>
      <c r="H234" s="3">
        <v>0.5</v>
      </c>
      <c r="I234" s="74" t="s">
        <v>1774</v>
      </c>
      <c r="J234" s="3">
        <v>0.8</v>
      </c>
      <c r="K234" s="74">
        <v>0</v>
      </c>
      <c r="L234" s="3">
        <v>0.3</v>
      </c>
      <c r="M234" s="75">
        <v>5057.08</v>
      </c>
      <c r="N234" s="5">
        <v>3</v>
      </c>
      <c r="O234" s="5">
        <v>2</v>
      </c>
      <c r="P234" s="3">
        <v>0.1</v>
      </c>
      <c r="Q234" s="75">
        <v>505.70800000000003</v>
      </c>
    </row>
    <row r="235" spans="1:17">
      <c r="A235" t="s">
        <v>373</v>
      </c>
      <c r="B235" s="1">
        <v>2</v>
      </c>
      <c r="C235" s="74">
        <v>0</v>
      </c>
      <c r="D235" s="3">
        <v>0.75</v>
      </c>
      <c r="E235" s="74">
        <v>0</v>
      </c>
      <c r="F235" s="3">
        <v>0.25</v>
      </c>
      <c r="G235" s="74">
        <v>0</v>
      </c>
      <c r="H235" s="3">
        <v>0.5</v>
      </c>
      <c r="I235" s="74">
        <v>1</v>
      </c>
      <c r="J235" s="3">
        <v>0.8</v>
      </c>
      <c r="K235" s="74" t="s">
        <v>1774</v>
      </c>
      <c r="L235" s="3">
        <v>0.3</v>
      </c>
      <c r="M235" s="75">
        <v>8091.33</v>
      </c>
      <c r="N235" s="5">
        <v>2</v>
      </c>
      <c r="O235" s="5">
        <v>3</v>
      </c>
      <c r="P235" s="3">
        <v>0.15000000000000002</v>
      </c>
      <c r="Q235" s="75">
        <v>1213.6995000000002</v>
      </c>
    </row>
    <row r="236" spans="1:17">
      <c r="A236" t="s">
        <v>375</v>
      </c>
      <c r="B236" s="1">
        <v>2</v>
      </c>
      <c r="C236" s="74">
        <v>0</v>
      </c>
      <c r="D236" s="3">
        <v>0.75</v>
      </c>
      <c r="E236" s="74">
        <v>0</v>
      </c>
      <c r="F236" s="3">
        <v>0.25</v>
      </c>
      <c r="G236" s="74">
        <v>0.5</v>
      </c>
      <c r="H236" s="3">
        <v>0.5</v>
      </c>
      <c r="I236" s="74" t="s">
        <v>1774</v>
      </c>
      <c r="J236" s="3">
        <v>0.8</v>
      </c>
      <c r="K236" s="74" t="s">
        <v>1774</v>
      </c>
      <c r="L236" s="3">
        <v>0.3</v>
      </c>
      <c r="M236" s="75">
        <v>10114.17</v>
      </c>
      <c r="N236" s="5">
        <v>3</v>
      </c>
      <c r="O236" s="5">
        <v>2</v>
      </c>
      <c r="P236" s="3">
        <v>0.1</v>
      </c>
      <c r="Q236" s="75">
        <v>1011.417</v>
      </c>
    </row>
    <row r="237" spans="1:17">
      <c r="A237" t="s">
        <v>376</v>
      </c>
      <c r="B237" s="1">
        <v>1</v>
      </c>
      <c r="C237" s="74">
        <v>1</v>
      </c>
      <c r="D237" s="3">
        <v>0.75</v>
      </c>
      <c r="E237" s="74">
        <v>0</v>
      </c>
      <c r="F237" s="3">
        <v>0.25</v>
      </c>
      <c r="G237" s="74">
        <v>0</v>
      </c>
      <c r="H237" s="3">
        <v>0.5</v>
      </c>
      <c r="I237" s="74" t="s">
        <v>1774</v>
      </c>
      <c r="J237" s="3">
        <v>0.8</v>
      </c>
      <c r="K237" s="74">
        <v>0</v>
      </c>
      <c r="L237" s="3">
        <v>0.3</v>
      </c>
      <c r="M237" s="75">
        <v>5057.08</v>
      </c>
      <c r="N237" s="5">
        <v>2</v>
      </c>
      <c r="O237" s="5">
        <v>3</v>
      </c>
      <c r="P237" s="3">
        <v>0.15000000000000002</v>
      </c>
      <c r="Q237" s="75">
        <v>758.56200000000013</v>
      </c>
    </row>
    <row r="238" spans="1:17">
      <c r="A238" t="s">
        <v>378</v>
      </c>
      <c r="B238" s="1">
        <v>1</v>
      </c>
      <c r="C238" s="74">
        <v>1</v>
      </c>
      <c r="D238" s="3">
        <v>0.75</v>
      </c>
      <c r="E238" s="74">
        <v>0</v>
      </c>
      <c r="F238" s="3">
        <v>0.25</v>
      </c>
      <c r="G238" s="74">
        <v>0</v>
      </c>
      <c r="H238" s="3">
        <v>0.5</v>
      </c>
      <c r="I238" s="74" t="s">
        <v>1774</v>
      </c>
      <c r="J238" s="3">
        <v>0.8</v>
      </c>
      <c r="K238" s="74" t="s">
        <v>1774</v>
      </c>
      <c r="L238" s="3">
        <v>0.3</v>
      </c>
      <c r="M238" s="75">
        <v>2022.83</v>
      </c>
      <c r="N238" s="5">
        <v>3</v>
      </c>
      <c r="O238" s="5">
        <v>2</v>
      </c>
      <c r="P238" s="3">
        <v>0.1</v>
      </c>
      <c r="Q238" s="75">
        <v>202.28300000000002</v>
      </c>
    </row>
    <row r="239" spans="1:17">
      <c r="A239" t="s">
        <v>380</v>
      </c>
      <c r="B239" s="1">
        <v>1</v>
      </c>
      <c r="C239" s="74">
        <v>0</v>
      </c>
      <c r="D239" s="3">
        <v>0.75</v>
      </c>
      <c r="E239" s="74">
        <v>1</v>
      </c>
      <c r="F239" s="3">
        <v>0.25</v>
      </c>
      <c r="G239" s="74">
        <v>0</v>
      </c>
      <c r="H239" s="3">
        <v>0.5</v>
      </c>
      <c r="I239" s="74">
        <v>1</v>
      </c>
      <c r="J239" s="3">
        <v>0.8</v>
      </c>
      <c r="K239" s="74" t="s">
        <v>1774</v>
      </c>
      <c r="L239" s="3">
        <v>0.3</v>
      </c>
      <c r="M239" s="75">
        <v>5057.08</v>
      </c>
      <c r="N239" s="5">
        <v>3</v>
      </c>
      <c r="O239" s="5">
        <v>2</v>
      </c>
      <c r="P239" s="3">
        <v>0.1</v>
      </c>
      <c r="Q239" s="75">
        <v>505.70800000000003</v>
      </c>
    </row>
    <row r="240" spans="1:17">
      <c r="A240" t="s">
        <v>382</v>
      </c>
      <c r="B240" s="1">
        <v>2</v>
      </c>
      <c r="C240" s="74">
        <v>0.5</v>
      </c>
      <c r="D240" s="3">
        <v>0.75</v>
      </c>
      <c r="E240" s="74">
        <v>0</v>
      </c>
      <c r="F240" s="3">
        <v>0.25</v>
      </c>
      <c r="G240" s="74">
        <v>0</v>
      </c>
      <c r="H240" s="3">
        <v>0.5</v>
      </c>
      <c r="I240" s="74" t="s">
        <v>1774</v>
      </c>
      <c r="J240" s="3">
        <v>0.8</v>
      </c>
      <c r="K240" s="74">
        <v>0</v>
      </c>
      <c r="L240" s="3">
        <v>0.3</v>
      </c>
      <c r="M240" s="75">
        <v>9102.75</v>
      </c>
      <c r="N240" s="5">
        <v>1</v>
      </c>
      <c r="O240" s="5">
        <v>4</v>
      </c>
      <c r="P240" s="3">
        <v>0.2</v>
      </c>
      <c r="Q240" s="75">
        <v>1820.5500000000002</v>
      </c>
    </row>
    <row r="241" spans="1:17">
      <c r="A241" t="s">
        <v>383</v>
      </c>
      <c r="B241" s="1">
        <v>1</v>
      </c>
      <c r="C241" s="74">
        <v>1</v>
      </c>
      <c r="D241" s="3">
        <v>0.75</v>
      </c>
      <c r="E241" s="74">
        <v>1</v>
      </c>
      <c r="F241" s="3">
        <v>0.25</v>
      </c>
      <c r="G241" s="74">
        <v>1</v>
      </c>
      <c r="H241" s="3">
        <v>0.5</v>
      </c>
      <c r="I241" s="74" t="s">
        <v>1774</v>
      </c>
      <c r="J241" s="3">
        <v>0.8</v>
      </c>
      <c r="K241" s="74" t="s">
        <v>1774</v>
      </c>
      <c r="L241" s="3">
        <v>0.3</v>
      </c>
      <c r="M241" s="75">
        <v>5057.08</v>
      </c>
      <c r="N241" s="5">
        <v>5</v>
      </c>
      <c r="O241" s="5">
        <v>0</v>
      </c>
      <c r="P241" s="3">
        <v>0</v>
      </c>
      <c r="Q241" s="75">
        <v>0</v>
      </c>
    </row>
    <row r="242" spans="1:17">
      <c r="A242" t="s">
        <v>384</v>
      </c>
      <c r="B242" s="1">
        <v>2</v>
      </c>
      <c r="C242" s="74">
        <v>1.5</v>
      </c>
      <c r="D242" s="3">
        <v>0.75</v>
      </c>
      <c r="E242" s="74">
        <v>1</v>
      </c>
      <c r="F242" s="3">
        <v>0.25</v>
      </c>
      <c r="G242" s="74">
        <v>0</v>
      </c>
      <c r="H242" s="3">
        <v>0.5</v>
      </c>
      <c r="I242" s="74">
        <v>0</v>
      </c>
      <c r="J242" s="3">
        <v>0.8</v>
      </c>
      <c r="K242" s="74" t="s">
        <v>1774</v>
      </c>
      <c r="L242" s="3">
        <v>0.3</v>
      </c>
      <c r="M242" s="75">
        <v>10114.17</v>
      </c>
      <c r="N242" s="5">
        <v>3</v>
      </c>
      <c r="O242" s="5">
        <v>2</v>
      </c>
      <c r="P242" s="3">
        <v>0.1</v>
      </c>
      <c r="Q242" s="75">
        <v>1011.417</v>
      </c>
    </row>
    <row r="243" spans="1:17">
      <c r="A243" t="s">
        <v>385</v>
      </c>
      <c r="B243" s="1">
        <v>3</v>
      </c>
      <c r="C243" s="74">
        <v>0.33333333333333331</v>
      </c>
      <c r="D243" s="3">
        <v>0.75</v>
      </c>
      <c r="E243" s="74">
        <v>1.3333333333333333</v>
      </c>
      <c r="F243" s="3">
        <v>0.25</v>
      </c>
      <c r="G243" s="74">
        <v>0</v>
      </c>
      <c r="H243" s="3">
        <v>0.5</v>
      </c>
      <c r="I243" s="74">
        <v>0.66666666666666663</v>
      </c>
      <c r="J243" s="3">
        <v>0.8</v>
      </c>
      <c r="K243" s="74">
        <v>0.5</v>
      </c>
      <c r="L243" s="3">
        <v>0.3</v>
      </c>
      <c r="M243" s="75">
        <v>12137</v>
      </c>
      <c r="N243" s="5">
        <v>2</v>
      </c>
      <c r="O243" s="5">
        <v>3</v>
      </c>
      <c r="P243" s="3">
        <v>0.15000000000000002</v>
      </c>
      <c r="Q243" s="75">
        <v>1820.5500000000002</v>
      </c>
    </row>
    <row r="244" spans="1:17">
      <c r="A244" t="s">
        <v>386</v>
      </c>
      <c r="B244" s="1">
        <v>1</v>
      </c>
      <c r="C244" s="74">
        <v>1</v>
      </c>
      <c r="D244" s="3">
        <v>0.75</v>
      </c>
      <c r="E244" s="74">
        <v>1</v>
      </c>
      <c r="F244" s="3">
        <v>0.25</v>
      </c>
      <c r="G244" s="74">
        <v>0</v>
      </c>
      <c r="H244" s="3">
        <v>0.5</v>
      </c>
      <c r="I244" s="74" t="s">
        <v>1774</v>
      </c>
      <c r="J244" s="3">
        <v>0.8</v>
      </c>
      <c r="K244" s="74" t="s">
        <v>1774</v>
      </c>
      <c r="L244" s="3">
        <v>0.3</v>
      </c>
      <c r="M244" s="75">
        <v>5057.08</v>
      </c>
      <c r="N244" s="5">
        <v>4</v>
      </c>
      <c r="O244" s="5">
        <v>1</v>
      </c>
      <c r="P244" s="3">
        <v>0.05</v>
      </c>
      <c r="Q244" s="75">
        <v>252.85400000000001</v>
      </c>
    </row>
    <row r="245" spans="1:17">
      <c r="A245" t="s">
        <v>387</v>
      </c>
      <c r="B245" s="1">
        <v>12</v>
      </c>
      <c r="C245" s="74">
        <v>8.3333333333333329E-2</v>
      </c>
      <c r="D245" s="3">
        <v>0.5</v>
      </c>
      <c r="E245" s="74">
        <v>0.33333333333333331</v>
      </c>
      <c r="F245" s="3">
        <v>0.25</v>
      </c>
      <c r="G245" s="74">
        <v>8.3333333333333329E-2</v>
      </c>
      <c r="H245" s="3">
        <v>0.3</v>
      </c>
      <c r="I245" s="74">
        <v>0.83333333333333337</v>
      </c>
      <c r="J245" s="3">
        <v>0.8</v>
      </c>
      <c r="K245" s="74">
        <v>0</v>
      </c>
      <c r="L245" s="3">
        <v>0.3</v>
      </c>
      <c r="M245" s="75">
        <v>51582.25</v>
      </c>
      <c r="N245" s="5">
        <v>2</v>
      </c>
      <c r="O245" s="5">
        <v>3</v>
      </c>
      <c r="P245" s="3">
        <v>0.15000000000000002</v>
      </c>
      <c r="Q245" s="75">
        <v>7737.3375000000015</v>
      </c>
    </row>
    <row r="246" spans="1:17">
      <c r="A246" t="s">
        <v>388</v>
      </c>
      <c r="B246" s="1">
        <v>2</v>
      </c>
      <c r="C246" s="74">
        <v>0.5</v>
      </c>
      <c r="D246" s="3">
        <v>0.75</v>
      </c>
      <c r="E246" s="74">
        <v>0</v>
      </c>
      <c r="F246" s="3">
        <v>0.25</v>
      </c>
      <c r="G246" s="74">
        <v>0.5</v>
      </c>
      <c r="H246" s="3">
        <v>0.5</v>
      </c>
      <c r="I246" s="74">
        <v>1</v>
      </c>
      <c r="J246" s="3">
        <v>0.8</v>
      </c>
      <c r="K246" s="74" t="s">
        <v>1774</v>
      </c>
      <c r="L246" s="3">
        <v>0.3</v>
      </c>
      <c r="M246" s="75">
        <v>9102.75</v>
      </c>
      <c r="N246" s="5">
        <v>3</v>
      </c>
      <c r="O246" s="5">
        <v>2</v>
      </c>
      <c r="P246" s="3">
        <v>0.1</v>
      </c>
      <c r="Q246" s="75">
        <v>910.27500000000009</v>
      </c>
    </row>
    <row r="247" spans="1:17">
      <c r="A247" t="s">
        <v>389</v>
      </c>
      <c r="B247" s="1">
        <v>2</v>
      </c>
      <c r="C247" s="74">
        <v>0.5</v>
      </c>
      <c r="D247" s="3">
        <v>0.75</v>
      </c>
      <c r="E247" s="74">
        <v>0</v>
      </c>
      <c r="F247" s="3">
        <v>0.25</v>
      </c>
      <c r="G247" s="74">
        <v>0</v>
      </c>
      <c r="H247" s="3">
        <v>0.5</v>
      </c>
      <c r="I247" s="74" t="s">
        <v>1774</v>
      </c>
      <c r="J247" s="3">
        <v>0.8</v>
      </c>
      <c r="K247" s="74" t="s">
        <v>1774</v>
      </c>
      <c r="L247" s="3">
        <v>0.3</v>
      </c>
      <c r="M247" s="75">
        <v>6068.5</v>
      </c>
      <c r="N247" s="5">
        <v>2</v>
      </c>
      <c r="O247" s="5">
        <v>3</v>
      </c>
      <c r="P247" s="3">
        <v>0.15000000000000002</v>
      </c>
      <c r="Q247" s="75">
        <v>910.27500000000009</v>
      </c>
    </row>
    <row r="248" spans="1:17">
      <c r="A248" t="s">
        <v>390</v>
      </c>
      <c r="B248" s="1">
        <v>1</v>
      </c>
      <c r="C248" s="74">
        <v>1</v>
      </c>
      <c r="D248" s="3">
        <v>0.75</v>
      </c>
      <c r="E248" s="74">
        <v>0</v>
      </c>
      <c r="F248" s="3">
        <v>0.25</v>
      </c>
      <c r="G248" s="74">
        <v>0</v>
      </c>
      <c r="H248" s="3">
        <v>0.5</v>
      </c>
      <c r="I248" s="74" t="s">
        <v>1774</v>
      </c>
      <c r="J248" s="3">
        <v>0.8</v>
      </c>
      <c r="K248" s="74" t="s">
        <v>1774</v>
      </c>
      <c r="L248" s="3">
        <v>0.3</v>
      </c>
      <c r="M248" s="75">
        <v>5057.08</v>
      </c>
      <c r="N248" s="5">
        <v>3</v>
      </c>
      <c r="O248" s="5">
        <v>2</v>
      </c>
      <c r="P248" s="3">
        <v>0.1</v>
      </c>
      <c r="Q248" s="75">
        <v>505.70800000000003</v>
      </c>
    </row>
    <row r="249" spans="1:17">
      <c r="A249" t="s">
        <v>391</v>
      </c>
      <c r="B249" s="1">
        <v>2</v>
      </c>
      <c r="C249" s="74">
        <v>0.5</v>
      </c>
      <c r="D249" s="3">
        <v>0.75</v>
      </c>
      <c r="E249" s="74">
        <v>0</v>
      </c>
      <c r="F249" s="3">
        <v>0.25</v>
      </c>
      <c r="G249" s="74">
        <v>0</v>
      </c>
      <c r="H249" s="3">
        <v>0.5</v>
      </c>
      <c r="I249" s="74" t="s">
        <v>1774</v>
      </c>
      <c r="J249" s="3">
        <v>0.8</v>
      </c>
      <c r="K249" s="74" t="s">
        <v>1774</v>
      </c>
      <c r="L249" s="3">
        <v>0.3</v>
      </c>
      <c r="M249" s="75">
        <v>8091.33</v>
      </c>
      <c r="N249" s="5">
        <v>2</v>
      </c>
      <c r="O249" s="5">
        <v>3</v>
      </c>
      <c r="P249" s="3">
        <v>0.15000000000000002</v>
      </c>
      <c r="Q249" s="75">
        <v>1213.6995000000002</v>
      </c>
    </row>
    <row r="250" spans="1:17">
      <c r="A250" t="s">
        <v>392</v>
      </c>
      <c r="B250" s="1">
        <v>2</v>
      </c>
      <c r="C250" s="74">
        <v>0.5</v>
      </c>
      <c r="D250" s="3">
        <v>0.75</v>
      </c>
      <c r="E250" s="74">
        <v>1</v>
      </c>
      <c r="F250" s="3">
        <v>0.25</v>
      </c>
      <c r="G250" s="74">
        <v>0</v>
      </c>
      <c r="H250" s="3">
        <v>0.5</v>
      </c>
      <c r="I250" s="74">
        <v>1</v>
      </c>
      <c r="J250" s="3">
        <v>0.8</v>
      </c>
      <c r="K250" s="74" t="s">
        <v>1774</v>
      </c>
      <c r="L250" s="3">
        <v>0.3</v>
      </c>
      <c r="M250" s="75">
        <v>9102.75</v>
      </c>
      <c r="N250" s="5">
        <v>3</v>
      </c>
      <c r="O250" s="5">
        <v>2</v>
      </c>
      <c r="P250" s="3">
        <v>0.1</v>
      </c>
      <c r="Q250" s="75">
        <v>910.27500000000009</v>
      </c>
    </row>
    <row r="251" spans="1:17">
      <c r="A251" t="s">
        <v>393</v>
      </c>
      <c r="B251" s="1">
        <v>1</v>
      </c>
      <c r="C251" s="74">
        <v>1</v>
      </c>
      <c r="D251" s="3">
        <v>0.75</v>
      </c>
      <c r="E251" s="74">
        <v>1</v>
      </c>
      <c r="F251" s="3">
        <v>0.25</v>
      </c>
      <c r="G251" s="74">
        <v>1</v>
      </c>
      <c r="H251" s="3">
        <v>0.5</v>
      </c>
      <c r="I251" s="74">
        <v>1</v>
      </c>
      <c r="J251" s="3">
        <v>0.8</v>
      </c>
      <c r="K251" s="74" t="s">
        <v>1774</v>
      </c>
      <c r="L251" s="3">
        <v>0.3</v>
      </c>
      <c r="M251" s="75">
        <v>5057.08</v>
      </c>
      <c r="N251" s="5">
        <v>5</v>
      </c>
      <c r="O251" s="5">
        <v>0</v>
      </c>
      <c r="P251" s="3">
        <v>0</v>
      </c>
      <c r="Q251" s="75">
        <v>0</v>
      </c>
    </row>
    <row r="252" spans="1:17">
      <c r="A252" t="s">
        <v>394</v>
      </c>
      <c r="B252" s="1">
        <v>2</v>
      </c>
      <c r="C252" s="74">
        <v>0.5</v>
      </c>
      <c r="D252" s="3">
        <v>0.75</v>
      </c>
      <c r="E252" s="74">
        <v>0.5</v>
      </c>
      <c r="F252" s="3">
        <v>0.25</v>
      </c>
      <c r="G252" s="74">
        <v>0</v>
      </c>
      <c r="H252" s="3">
        <v>0.5</v>
      </c>
      <c r="I252" s="74">
        <v>1</v>
      </c>
      <c r="J252" s="3">
        <v>0.8</v>
      </c>
      <c r="K252" s="74">
        <v>0</v>
      </c>
      <c r="L252" s="3">
        <v>0.3</v>
      </c>
      <c r="M252" s="75">
        <v>9102.75</v>
      </c>
      <c r="N252" s="5">
        <v>2</v>
      </c>
      <c r="O252" s="5">
        <v>3</v>
      </c>
      <c r="P252" s="3">
        <v>0.15000000000000002</v>
      </c>
      <c r="Q252" s="75">
        <v>1365.4125000000001</v>
      </c>
    </row>
    <row r="253" spans="1:17">
      <c r="A253" t="s">
        <v>395</v>
      </c>
      <c r="B253" s="1">
        <v>1</v>
      </c>
      <c r="C253" s="74">
        <v>1</v>
      </c>
      <c r="D253" s="3">
        <v>0.75</v>
      </c>
      <c r="E253" s="74">
        <v>1</v>
      </c>
      <c r="F253" s="3">
        <v>0.25</v>
      </c>
      <c r="G253" s="74">
        <v>0</v>
      </c>
      <c r="H253" s="3">
        <v>0.5</v>
      </c>
      <c r="I253" s="74" t="s">
        <v>1774</v>
      </c>
      <c r="J253" s="3">
        <v>0.8</v>
      </c>
      <c r="K253" s="74" t="s">
        <v>1774</v>
      </c>
      <c r="L253" s="3">
        <v>0.3</v>
      </c>
      <c r="M253" s="75">
        <v>5057.08</v>
      </c>
      <c r="N253" s="5">
        <v>4</v>
      </c>
      <c r="O253" s="5">
        <v>1</v>
      </c>
      <c r="P253" s="3">
        <v>0.05</v>
      </c>
      <c r="Q253" s="75">
        <v>252.85400000000001</v>
      </c>
    </row>
    <row r="254" spans="1:17">
      <c r="A254" t="s">
        <v>396</v>
      </c>
      <c r="B254" s="1">
        <v>2</v>
      </c>
      <c r="C254" s="74">
        <v>0.5</v>
      </c>
      <c r="D254" s="3">
        <v>0.75</v>
      </c>
      <c r="E254" s="74">
        <v>1</v>
      </c>
      <c r="F254" s="3">
        <v>0.25</v>
      </c>
      <c r="G254" s="74">
        <v>0</v>
      </c>
      <c r="H254" s="3">
        <v>0.5</v>
      </c>
      <c r="I254" s="74" t="s">
        <v>1774</v>
      </c>
      <c r="J254" s="3">
        <v>0.8</v>
      </c>
      <c r="K254" s="74" t="s">
        <v>1774</v>
      </c>
      <c r="L254" s="3">
        <v>0.3</v>
      </c>
      <c r="M254" s="75">
        <v>9102.75</v>
      </c>
      <c r="N254" s="5">
        <v>3</v>
      </c>
      <c r="O254" s="5">
        <v>2</v>
      </c>
      <c r="P254" s="3">
        <v>0.1</v>
      </c>
      <c r="Q254" s="75">
        <v>910.27500000000009</v>
      </c>
    </row>
    <row r="255" spans="1:17">
      <c r="A255" t="s">
        <v>397</v>
      </c>
      <c r="B255" s="1">
        <v>3</v>
      </c>
      <c r="C255" s="74">
        <v>0.33333333333333331</v>
      </c>
      <c r="D255" s="3">
        <v>0.75</v>
      </c>
      <c r="E255" s="74">
        <v>0</v>
      </c>
      <c r="F255" s="3">
        <v>0.25</v>
      </c>
      <c r="G255" s="74">
        <v>0</v>
      </c>
      <c r="H255" s="3">
        <v>0.5</v>
      </c>
      <c r="I255" s="74">
        <v>1</v>
      </c>
      <c r="J255" s="3">
        <v>0.8</v>
      </c>
      <c r="K255" s="74">
        <v>0</v>
      </c>
      <c r="L255" s="3">
        <v>0.3</v>
      </c>
      <c r="M255" s="75">
        <v>14159.83</v>
      </c>
      <c r="N255" s="5">
        <v>1</v>
      </c>
      <c r="O255" s="5">
        <v>4</v>
      </c>
      <c r="P255" s="3">
        <v>0.2</v>
      </c>
      <c r="Q255" s="75">
        <v>2831.9660000000003</v>
      </c>
    </row>
    <row r="256" spans="1:17">
      <c r="A256" t="s">
        <v>398</v>
      </c>
      <c r="B256" s="1">
        <v>2</v>
      </c>
      <c r="C256" s="74">
        <v>0</v>
      </c>
      <c r="D256" s="3">
        <v>0.75</v>
      </c>
      <c r="E256" s="74">
        <v>0</v>
      </c>
      <c r="F256" s="3">
        <v>0.25</v>
      </c>
      <c r="G256" s="74">
        <v>0</v>
      </c>
      <c r="H256" s="3">
        <v>0.5</v>
      </c>
      <c r="I256" s="74" t="s">
        <v>1774</v>
      </c>
      <c r="J256" s="3">
        <v>0.8</v>
      </c>
      <c r="K256" s="74" t="s">
        <v>1774</v>
      </c>
      <c r="L256" s="3">
        <v>0.3</v>
      </c>
      <c r="M256" s="75">
        <v>10114.17</v>
      </c>
      <c r="N256" s="5">
        <v>2</v>
      </c>
      <c r="O256" s="5">
        <v>3</v>
      </c>
      <c r="P256" s="3">
        <v>0.15000000000000002</v>
      </c>
      <c r="Q256" s="75">
        <v>1517.1255000000003</v>
      </c>
    </row>
    <row r="257" spans="1:17">
      <c r="A257" t="s">
        <v>399</v>
      </c>
      <c r="B257" s="1">
        <v>1</v>
      </c>
      <c r="C257" s="74">
        <v>0</v>
      </c>
      <c r="D257" s="3">
        <v>0.75</v>
      </c>
      <c r="E257" s="74">
        <v>0</v>
      </c>
      <c r="F257" s="3">
        <v>0.25</v>
      </c>
      <c r="G257" s="74">
        <v>0</v>
      </c>
      <c r="H257" s="3">
        <v>0.5</v>
      </c>
      <c r="I257" s="74" t="s">
        <v>1774</v>
      </c>
      <c r="J257" s="3">
        <v>0.8</v>
      </c>
      <c r="K257" s="74" t="s">
        <v>1774</v>
      </c>
      <c r="L257" s="3">
        <v>0.3</v>
      </c>
      <c r="M257" s="75">
        <v>4045.67</v>
      </c>
      <c r="N257" s="5">
        <v>2</v>
      </c>
      <c r="O257" s="5">
        <v>3</v>
      </c>
      <c r="P257" s="3">
        <v>0.15000000000000002</v>
      </c>
      <c r="Q257" s="75">
        <v>606.85050000000012</v>
      </c>
    </row>
    <row r="258" spans="1:17">
      <c r="A258" t="s">
        <v>400</v>
      </c>
      <c r="B258" s="1">
        <v>2</v>
      </c>
      <c r="C258" s="74">
        <v>0.5</v>
      </c>
      <c r="D258" s="3">
        <v>0.75</v>
      </c>
      <c r="E258" s="74">
        <v>0.5</v>
      </c>
      <c r="F258" s="3">
        <v>0.25</v>
      </c>
      <c r="G258" s="74">
        <v>0</v>
      </c>
      <c r="H258" s="3">
        <v>0.5</v>
      </c>
      <c r="I258" s="74" t="s">
        <v>1774</v>
      </c>
      <c r="J258" s="3">
        <v>0.8</v>
      </c>
      <c r="K258" s="74" t="s">
        <v>1774</v>
      </c>
      <c r="L258" s="3">
        <v>0.3</v>
      </c>
      <c r="M258" s="75">
        <v>9102.75</v>
      </c>
      <c r="N258" s="5">
        <v>3</v>
      </c>
      <c r="O258" s="5">
        <v>2</v>
      </c>
      <c r="P258" s="3">
        <v>0.1</v>
      </c>
      <c r="Q258" s="75">
        <v>910.27500000000009</v>
      </c>
    </row>
    <row r="259" spans="1:17">
      <c r="A259" t="s">
        <v>401</v>
      </c>
      <c r="B259" s="1">
        <v>1</v>
      </c>
      <c r="C259" s="74">
        <v>0</v>
      </c>
      <c r="D259" s="3">
        <v>0.75</v>
      </c>
      <c r="E259" s="74">
        <v>1</v>
      </c>
      <c r="F259" s="3">
        <v>0.25</v>
      </c>
      <c r="G259" s="74">
        <v>0</v>
      </c>
      <c r="H259" s="3">
        <v>0.5</v>
      </c>
      <c r="I259" s="74" t="s">
        <v>1774</v>
      </c>
      <c r="J259" s="3">
        <v>0.8</v>
      </c>
      <c r="K259" s="74">
        <v>0</v>
      </c>
      <c r="L259" s="3">
        <v>0.3</v>
      </c>
      <c r="M259" s="75">
        <v>5057.08</v>
      </c>
      <c r="N259" s="5">
        <v>2</v>
      </c>
      <c r="O259" s="5">
        <v>3</v>
      </c>
      <c r="P259" s="3">
        <v>0.15000000000000002</v>
      </c>
      <c r="Q259" s="75">
        <v>758.56200000000013</v>
      </c>
    </row>
    <row r="260" spans="1:17">
      <c r="A260" t="s">
        <v>402</v>
      </c>
      <c r="B260" s="1">
        <v>14</v>
      </c>
      <c r="C260" s="74">
        <v>7.1428571428571425E-2</v>
      </c>
      <c r="D260" s="3">
        <v>0.5</v>
      </c>
      <c r="E260" s="74">
        <v>0</v>
      </c>
      <c r="F260" s="3">
        <v>0.25</v>
      </c>
      <c r="G260" s="74">
        <v>0</v>
      </c>
      <c r="H260" s="3">
        <v>0.3</v>
      </c>
      <c r="I260" s="74">
        <v>0.6875</v>
      </c>
      <c r="J260" s="3">
        <v>0.8</v>
      </c>
      <c r="K260" s="74">
        <v>0</v>
      </c>
      <c r="L260" s="3">
        <v>0.3</v>
      </c>
      <c r="M260" s="75">
        <v>50570.83</v>
      </c>
      <c r="N260" s="5">
        <v>0</v>
      </c>
      <c r="O260" s="5">
        <v>5</v>
      </c>
      <c r="P260" s="3">
        <v>0.25</v>
      </c>
      <c r="Q260" s="75">
        <v>12642.7075</v>
      </c>
    </row>
    <row r="261" spans="1:17">
      <c r="A261" t="s">
        <v>404</v>
      </c>
      <c r="B261" s="1">
        <v>1</v>
      </c>
      <c r="C261" s="74">
        <v>1</v>
      </c>
      <c r="D261" s="3">
        <v>0.75</v>
      </c>
      <c r="E261" s="74">
        <v>0</v>
      </c>
      <c r="F261" s="3">
        <v>0.25</v>
      </c>
      <c r="G261" s="74">
        <v>0</v>
      </c>
      <c r="H261" s="3">
        <v>0.5</v>
      </c>
      <c r="I261" s="74" t="s">
        <v>1774</v>
      </c>
      <c r="J261" s="3">
        <v>0.8</v>
      </c>
      <c r="K261" s="74" t="s">
        <v>1774</v>
      </c>
      <c r="L261" s="3">
        <v>0.3</v>
      </c>
      <c r="M261" s="75">
        <v>5057.08</v>
      </c>
      <c r="N261" s="5">
        <v>3</v>
      </c>
      <c r="O261" s="5">
        <v>2</v>
      </c>
      <c r="P261" s="3">
        <v>0.1</v>
      </c>
      <c r="Q261" s="75">
        <v>505.70800000000003</v>
      </c>
    </row>
    <row r="262" spans="1:17">
      <c r="A262" t="s">
        <v>405</v>
      </c>
      <c r="B262" s="1">
        <v>1</v>
      </c>
      <c r="C262" s="74">
        <v>0</v>
      </c>
      <c r="D262" s="3">
        <v>0.75</v>
      </c>
      <c r="E262" s="74">
        <v>1</v>
      </c>
      <c r="F262" s="3">
        <v>0.25</v>
      </c>
      <c r="G262" s="74">
        <v>0</v>
      </c>
      <c r="H262" s="3">
        <v>0.5</v>
      </c>
      <c r="I262" s="74" t="s">
        <v>1774</v>
      </c>
      <c r="J262" s="3">
        <v>0.8</v>
      </c>
      <c r="K262" s="74" t="s">
        <v>1774</v>
      </c>
      <c r="L262" s="3">
        <v>0.3</v>
      </c>
      <c r="M262" s="75">
        <v>4045.67</v>
      </c>
      <c r="N262" s="5">
        <v>3</v>
      </c>
      <c r="O262" s="5">
        <v>2</v>
      </c>
      <c r="P262" s="3">
        <v>0.1</v>
      </c>
      <c r="Q262" s="75">
        <v>404.56700000000001</v>
      </c>
    </row>
    <row r="263" spans="1:17">
      <c r="A263" t="s">
        <v>406</v>
      </c>
      <c r="B263" s="1">
        <v>3</v>
      </c>
      <c r="C263" s="74">
        <v>0.33333333333333331</v>
      </c>
      <c r="D263" s="3">
        <v>0.75</v>
      </c>
      <c r="E263" s="74">
        <v>0.33333333333333331</v>
      </c>
      <c r="F263" s="3">
        <v>0.25</v>
      </c>
      <c r="G263" s="74">
        <v>0</v>
      </c>
      <c r="H263" s="3">
        <v>0.5</v>
      </c>
      <c r="I263" s="74">
        <v>0.5</v>
      </c>
      <c r="J263" s="3">
        <v>0.8</v>
      </c>
      <c r="K263" s="74">
        <v>0</v>
      </c>
      <c r="L263" s="3">
        <v>0.3</v>
      </c>
      <c r="M263" s="75">
        <v>15171.25</v>
      </c>
      <c r="N263" s="5">
        <v>1</v>
      </c>
      <c r="O263" s="5">
        <v>4</v>
      </c>
      <c r="P263" s="3">
        <v>0.2</v>
      </c>
      <c r="Q263" s="75">
        <v>3034.25</v>
      </c>
    </row>
    <row r="264" spans="1:17">
      <c r="A264" t="s">
        <v>407</v>
      </c>
      <c r="B264" s="1">
        <v>2</v>
      </c>
      <c r="C264" s="74">
        <v>1</v>
      </c>
      <c r="D264" s="3">
        <v>0.75</v>
      </c>
      <c r="E264" s="74">
        <v>0</v>
      </c>
      <c r="F264" s="3">
        <v>0.25</v>
      </c>
      <c r="G264" s="74">
        <v>1</v>
      </c>
      <c r="H264" s="3">
        <v>0.5</v>
      </c>
      <c r="I264" s="74" t="s">
        <v>1774</v>
      </c>
      <c r="J264" s="3">
        <v>0.8</v>
      </c>
      <c r="K264" s="74" t="s">
        <v>1774</v>
      </c>
      <c r="L264" s="3">
        <v>0.3</v>
      </c>
      <c r="M264" s="75">
        <v>8091.33</v>
      </c>
      <c r="N264" s="5">
        <v>4</v>
      </c>
      <c r="O264" s="5">
        <v>1</v>
      </c>
      <c r="P264" s="3">
        <v>0.05</v>
      </c>
      <c r="Q264" s="75">
        <v>404.56650000000002</v>
      </c>
    </row>
    <row r="265" spans="1:17">
      <c r="A265" t="s">
        <v>408</v>
      </c>
      <c r="B265" s="1">
        <v>3</v>
      </c>
      <c r="C265" s="74">
        <v>0.66666666666666663</v>
      </c>
      <c r="D265" s="3">
        <v>0.75</v>
      </c>
      <c r="E265" s="74">
        <v>0</v>
      </c>
      <c r="F265" s="3">
        <v>0.25</v>
      </c>
      <c r="G265" s="74">
        <v>0</v>
      </c>
      <c r="H265" s="3">
        <v>0.5</v>
      </c>
      <c r="I265" s="74">
        <v>1</v>
      </c>
      <c r="J265" s="3">
        <v>0.8</v>
      </c>
      <c r="K265" s="74">
        <v>0.66666666666666663</v>
      </c>
      <c r="L265" s="3">
        <v>0.3</v>
      </c>
      <c r="M265" s="75">
        <v>13148.42</v>
      </c>
      <c r="N265" s="5">
        <v>2</v>
      </c>
      <c r="O265" s="5">
        <v>3</v>
      </c>
      <c r="P265" s="3">
        <v>0.15000000000000002</v>
      </c>
      <c r="Q265" s="75">
        <v>1972.2630000000004</v>
      </c>
    </row>
    <row r="266" spans="1:17">
      <c r="A266" t="s">
        <v>410</v>
      </c>
      <c r="B266" s="1">
        <v>2</v>
      </c>
      <c r="C266" s="74">
        <v>0.5</v>
      </c>
      <c r="D266" s="3">
        <v>0.75</v>
      </c>
      <c r="E266" s="74">
        <v>0</v>
      </c>
      <c r="F266" s="3">
        <v>0.25</v>
      </c>
      <c r="G266" s="74">
        <v>0.5</v>
      </c>
      <c r="H266" s="3">
        <v>0.5</v>
      </c>
      <c r="I266" s="74" t="s">
        <v>1774</v>
      </c>
      <c r="J266" s="3">
        <v>0.8</v>
      </c>
      <c r="K266" s="74">
        <v>0</v>
      </c>
      <c r="L266" s="3">
        <v>0.3</v>
      </c>
      <c r="M266" s="75">
        <v>10114.17</v>
      </c>
      <c r="N266" s="5">
        <v>2</v>
      </c>
      <c r="O266" s="5">
        <v>3</v>
      </c>
      <c r="P266" s="3">
        <v>0.15000000000000002</v>
      </c>
      <c r="Q266" s="75">
        <v>1517.1255000000003</v>
      </c>
    </row>
    <row r="267" spans="1:17">
      <c r="A267" t="s">
        <v>411</v>
      </c>
      <c r="B267" s="1">
        <v>1</v>
      </c>
      <c r="C267" s="74">
        <v>0</v>
      </c>
      <c r="D267" s="3">
        <v>0.75</v>
      </c>
      <c r="E267" s="74">
        <v>2</v>
      </c>
      <c r="F267" s="3">
        <v>0.25</v>
      </c>
      <c r="G267" s="74">
        <v>0</v>
      </c>
      <c r="H267" s="3">
        <v>0.5</v>
      </c>
      <c r="I267" s="74" t="s">
        <v>1774</v>
      </c>
      <c r="J267" s="3">
        <v>0.8</v>
      </c>
      <c r="K267" s="74" t="s">
        <v>1774</v>
      </c>
      <c r="L267" s="3">
        <v>0.3</v>
      </c>
      <c r="M267" s="75">
        <v>4045.67</v>
      </c>
      <c r="N267" s="5">
        <v>3</v>
      </c>
      <c r="O267" s="5">
        <v>2</v>
      </c>
      <c r="P267" s="3">
        <v>0.1</v>
      </c>
      <c r="Q267" s="75">
        <v>404.56700000000001</v>
      </c>
    </row>
    <row r="268" spans="1:17">
      <c r="A268" t="s">
        <v>412</v>
      </c>
      <c r="B268" s="1">
        <v>1</v>
      </c>
      <c r="C268" s="74">
        <v>1</v>
      </c>
      <c r="D268" s="3">
        <v>0.75</v>
      </c>
      <c r="E268" s="74">
        <v>1</v>
      </c>
      <c r="F268" s="3">
        <v>0.25</v>
      </c>
      <c r="G268" s="74">
        <v>0</v>
      </c>
      <c r="H268" s="3">
        <v>0.5</v>
      </c>
      <c r="I268" s="74">
        <v>0</v>
      </c>
      <c r="J268" s="3">
        <v>0.8</v>
      </c>
      <c r="K268" s="74">
        <v>0</v>
      </c>
      <c r="L268" s="3">
        <v>0.3</v>
      </c>
      <c r="M268" s="75">
        <v>5057.08</v>
      </c>
      <c r="N268" s="5">
        <v>2</v>
      </c>
      <c r="O268" s="5">
        <v>3</v>
      </c>
      <c r="P268" s="3">
        <v>0.15000000000000002</v>
      </c>
      <c r="Q268" s="75">
        <v>758.56200000000013</v>
      </c>
    </row>
    <row r="269" spans="1:17">
      <c r="A269" t="s">
        <v>413</v>
      </c>
      <c r="B269" s="1">
        <v>6</v>
      </c>
      <c r="C269" s="74">
        <v>0.5</v>
      </c>
      <c r="D269" s="3">
        <v>0.75</v>
      </c>
      <c r="E269" s="74">
        <v>0.66666666666666663</v>
      </c>
      <c r="F269" s="3">
        <v>0.25</v>
      </c>
      <c r="G269" s="74">
        <v>0</v>
      </c>
      <c r="H269" s="3">
        <v>0.4</v>
      </c>
      <c r="I269" s="74" t="s">
        <v>1774</v>
      </c>
      <c r="J269" s="3">
        <v>0.8</v>
      </c>
      <c r="K269" s="74">
        <v>0</v>
      </c>
      <c r="L269" s="3">
        <v>0.3</v>
      </c>
      <c r="M269" s="75">
        <v>24274</v>
      </c>
      <c r="N269" s="5">
        <v>2</v>
      </c>
      <c r="O269" s="5">
        <v>3</v>
      </c>
      <c r="P269" s="3">
        <v>0.15000000000000002</v>
      </c>
      <c r="Q269" s="75">
        <v>3641.1000000000004</v>
      </c>
    </row>
    <row r="270" spans="1:17">
      <c r="A270" t="s">
        <v>414</v>
      </c>
      <c r="B270" s="1">
        <v>1</v>
      </c>
      <c r="C270" s="74">
        <v>0</v>
      </c>
      <c r="D270" s="3">
        <v>0.75</v>
      </c>
      <c r="E270" s="74">
        <v>0</v>
      </c>
      <c r="F270" s="3">
        <v>0.25</v>
      </c>
      <c r="G270" s="74">
        <v>0</v>
      </c>
      <c r="H270" s="3">
        <v>0.5</v>
      </c>
      <c r="I270" s="74" t="s">
        <v>1774</v>
      </c>
      <c r="J270" s="3">
        <v>0.8</v>
      </c>
      <c r="K270" s="74" t="s">
        <v>1774</v>
      </c>
      <c r="L270" s="3">
        <v>0.3</v>
      </c>
      <c r="M270" s="75">
        <v>5057.08</v>
      </c>
      <c r="N270" s="5">
        <v>2</v>
      </c>
      <c r="O270" s="5">
        <v>3</v>
      </c>
      <c r="P270" s="3">
        <v>0.15000000000000002</v>
      </c>
      <c r="Q270" s="75">
        <v>758.56200000000013</v>
      </c>
    </row>
    <row r="271" spans="1:17">
      <c r="A271" t="s">
        <v>415</v>
      </c>
      <c r="B271" s="1">
        <v>3</v>
      </c>
      <c r="C271" s="74">
        <v>0.33333333333333331</v>
      </c>
      <c r="D271" s="3">
        <v>0.75</v>
      </c>
      <c r="E271" s="74">
        <v>0</v>
      </c>
      <c r="F271" s="3">
        <v>0.25</v>
      </c>
      <c r="G271" s="74">
        <v>0.33333333333333331</v>
      </c>
      <c r="H271" s="3">
        <v>0.5</v>
      </c>
      <c r="I271" s="74">
        <v>0</v>
      </c>
      <c r="J271" s="3">
        <v>0.8</v>
      </c>
      <c r="K271" s="74">
        <v>0</v>
      </c>
      <c r="L271" s="3">
        <v>0.3</v>
      </c>
      <c r="M271" s="75">
        <v>12137</v>
      </c>
      <c r="N271" s="5">
        <v>0</v>
      </c>
      <c r="O271" s="5">
        <v>5</v>
      </c>
      <c r="P271" s="3">
        <v>0.25</v>
      </c>
      <c r="Q271" s="75">
        <v>3034.25</v>
      </c>
    </row>
    <row r="272" spans="1:17">
      <c r="A272" t="s">
        <v>417</v>
      </c>
      <c r="B272" s="1">
        <v>1</v>
      </c>
      <c r="C272" s="74">
        <v>0</v>
      </c>
      <c r="D272" s="3">
        <v>0.75</v>
      </c>
      <c r="E272" s="74">
        <v>1</v>
      </c>
      <c r="F272" s="3">
        <v>0.25</v>
      </c>
      <c r="G272" s="74">
        <v>0</v>
      </c>
      <c r="H272" s="3">
        <v>0.5</v>
      </c>
      <c r="I272" s="74" t="s">
        <v>1774</v>
      </c>
      <c r="J272" s="3">
        <v>0.8</v>
      </c>
      <c r="K272" s="74">
        <v>0</v>
      </c>
      <c r="L272" s="3">
        <v>0.3</v>
      </c>
      <c r="M272" s="75">
        <v>5057.08</v>
      </c>
      <c r="N272" s="5">
        <v>2</v>
      </c>
      <c r="O272" s="5">
        <v>3</v>
      </c>
      <c r="P272" s="3">
        <v>0.15000000000000002</v>
      </c>
      <c r="Q272" s="75">
        <v>758.56200000000013</v>
      </c>
    </row>
    <row r="273" spans="1:17">
      <c r="A273" t="s">
        <v>419</v>
      </c>
      <c r="B273" s="1">
        <v>2</v>
      </c>
      <c r="C273" s="74">
        <v>1.5</v>
      </c>
      <c r="D273" s="3">
        <v>0.75</v>
      </c>
      <c r="E273" s="74">
        <v>1</v>
      </c>
      <c r="F273" s="3">
        <v>0.25</v>
      </c>
      <c r="G273" s="74">
        <v>1</v>
      </c>
      <c r="H273" s="3">
        <v>0.5</v>
      </c>
      <c r="I273" s="74" t="s">
        <v>1774</v>
      </c>
      <c r="J273" s="3">
        <v>0.8</v>
      </c>
      <c r="K273" s="74" t="s">
        <v>1774</v>
      </c>
      <c r="L273" s="3">
        <v>0.3</v>
      </c>
      <c r="M273" s="75">
        <v>7079.92</v>
      </c>
      <c r="N273" s="5">
        <v>5</v>
      </c>
      <c r="O273" s="5">
        <v>0</v>
      </c>
      <c r="P273" s="3">
        <v>0</v>
      </c>
      <c r="Q273" s="75">
        <v>0</v>
      </c>
    </row>
    <row r="274" spans="1:17">
      <c r="A274" t="s">
        <v>420</v>
      </c>
      <c r="B274" s="1">
        <v>3</v>
      </c>
      <c r="C274" s="74">
        <v>0</v>
      </c>
      <c r="D274" s="3">
        <v>0.75</v>
      </c>
      <c r="E274" s="74">
        <v>0.33333333333333331</v>
      </c>
      <c r="F274" s="3">
        <v>0.25</v>
      </c>
      <c r="G274" s="74">
        <v>0</v>
      </c>
      <c r="H274" s="3">
        <v>0.5</v>
      </c>
      <c r="I274" s="74" t="s">
        <v>1774</v>
      </c>
      <c r="J274" s="3">
        <v>0.8</v>
      </c>
      <c r="K274" s="74" t="s">
        <v>1774</v>
      </c>
      <c r="L274" s="3">
        <v>0.3</v>
      </c>
      <c r="M274" s="75">
        <v>12137</v>
      </c>
      <c r="N274" s="5">
        <v>3</v>
      </c>
      <c r="O274" s="5">
        <v>2</v>
      </c>
      <c r="P274" s="3">
        <v>0.1</v>
      </c>
      <c r="Q274" s="75">
        <v>1213.7</v>
      </c>
    </row>
    <row r="275" spans="1:17">
      <c r="A275" t="s">
        <v>421</v>
      </c>
      <c r="B275" s="1">
        <v>1</v>
      </c>
      <c r="C275" s="74">
        <v>2</v>
      </c>
      <c r="D275" s="3">
        <v>0.75</v>
      </c>
      <c r="E275" s="74">
        <v>1</v>
      </c>
      <c r="F275" s="3">
        <v>0.25</v>
      </c>
      <c r="G275" s="74">
        <v>1</v>
      </c>
      <c r="H275" s="3">
        <v>0.5</v>
      </c>
      <c r="I275" s="74" t="s">
        <v>1774</v>
      </c>
      <c r="J275" s="3">
        <v>0.8</v>
      </c>
      <c r="K275" s="74" t="s">
        <v>1774</v>
      </c>
      <c r="L275" s="3">
        <v>0.3</v>
      </c>
      <c r="M275" s="75">
        <v>5057.08</v>
      </c>
      <c r="N275" s="5">
        <v>5</v>
      </c>
      <c r="O275" s="5">
        <v>0</v>
      </c>
      <c r="P275" s="3">
        <v>0</v>
      </c>
      <c r="Q275" s="75">
        <v>0</v>
      </c>
    </row>
    <row r="276" spans="1:17">
      <c r="A276" t="s">
        <v>422</v>
      </c>
      <c r="B276" s="1">
        <v>1</v>
      </c>
      <c r="C276" s="74">
        <v>1</v>
      </c>
      <c r="D276" s="3">
        <v>0.75</v>
      </c>
      <c r="E276" s="74">
        <v>0</v>
      </c>
      <c r="F276" s="3">
        <v>0.25</v>
      </c>
      <c r="G276" s="74">
        <v>1</v>
      </c>
      <c r="H276" s="3">
        <v>0.5</v>
      </c>
      <c r="I276" s="74" t="s">
        <v>1774</v>
      </c>
      <c r="J276" s="3">
        <v>0.8</v>
      </c>
      <c r="K276" s="74" t="s">
        <v>1774</v>
      </c>
      <c r="L276" s="3">
        <v>0.3</v>
      </c>
      <c r="M276" s="75">
        <v>4045.67</v>
      </c>
      <c r="N276" s="5">
        <v>4</v>
      </c>
      <c r="O276" s="5">
        <v>1</v>
      </c>
      <c r="P276" s="3">
        <v>0.05</v>
      </c>
      <c r="Q276" s="75">
        <v>202.2835</v>
      </c>
    </row>
    <row r="277" spans="1:17">
      <c r="A277" t="s">
        <v>423</v>
      </c>
      <c r="B277" s="1">
        <v>1</v>
      </c>
      <c r="C277" s="74">
        <v>1</v>
      </c>
      <c r="D277" s="3">
        <v>0.75</v>
      </c>
      <c r="E277" s="74">
        <v>1</v>
      </c>
      <c r="F277" s="3">
        <v>0.25</v>
      </c>
      <c r="G277" s="74">
        <v>1</v>
      </c>
      <c r="H277" s="3">
        <v>0.5</v>
      </c>
      <c r="I277" s="74" t="s">
        <v>1774</v>
      </c>
      <c r="J277" s="3">
        <v>0.8</v>
      </c>
      <c r="K277" s="74" t="s">
        <v>1774</v>
      </c>
      <c r="L277" s="3">
        <v>0.3</v>
      </c>
      <c r="M277" s="75">
        <v>4045.67</v>
      </c>
      <c r="N277" s="5">
        <v>5</v>
      </c>
      <c r="O277" s="5">
        <v>0</v>
      </c>
      <c r="P277" s="3">
        <v>0</v>
      </c>
      <c r="Q277" s="75">
        <v>0</v>
      </c>
    </row>
    <row r="278" spans="1:17">
      <c r="A278" t="s">
        <v>424</v>
      </c>
      <c r="B278" s="1">
        <v>2</v>
      </c>
      <c r="C278" s="74">
        <v>0.5</v>
      </c>
      <c r="D278" s="3">
        <v>0.75</v>
      </c>
      <c r="E278" s="74">
        <v>0</v>
      </c>
      <c r="F278" s="3">
        <v>0.25</v>
      </c>
      <c r="G278" s="74">
        <v>0</v>
      </c>
      <c r="H278" s="3">
        <v>0.5</v>
      </c>
      <c r="I278" s="74" t="s">
        <v>1774</v>
      </c>
      <c r="J278" s="3">
        <v>0.8</v>
      </c>
      <c r="K278" s="74">
        <v>0</v>
      </c>
      <c r="L278" s="3">
        <v>0.3</v>
      </c>
      <c r="M278" s="75">
        <v>9102.75</v>
      </c>
      <c r="N278" s="5">
        <v>1</v>
      </c>
      <c r="O278" s="5">
        <v>4</v>
      </c>
      <c r="P278" s="3">
        <v>0.2</v>
      </c>
      <c r="Q278" s="75">
        <v>1820.5500000000002</v>
      </c>
    </row>
    <row r="279" spans="1:17">
      <c r="A279" t="s">
        <v>425</v>
      </c>
      <c r="B279" s="1">
        <v>4</v>
      </c>
      <c r="C279" s="74">
        <v>0.25</v>
      </c>
      <c r="D279" s="3">
        <v>0.75</v>
      </c>
      <c r="E279" s="74">
        <v>0</v>
      </c>
      <c r="F279" s="3">
        <v>0.25</v>
      </c>
      <c r="G279" s="74">
        <v>0.25</v>
      </c>
      <c r="H279" s="3">
        <v>0.5</v>
      </c>
      <c r="I279" s="74">
        <v>0.6</v>
      </c>
      <c r="J279" s="3">
        <v>0.8</v>
      </c>
      <c r="K279" s="74" t="s">
        <v>1774</v>
      </c>
      <c r="L279" s="3">
        <v>0.3</v>
      </c>
      <c r="M279" s="75">
        <v>17194.080000000002</v>
      </c>
      <c r="N279" s="5">
        <v>1</v>
      </c>
      <c r="O279" s="5">
        <v>4</v>
      </c>
      <c r="P279" s="3">
        <v>0.2</v>
      </c>
      <c r="Q279" s="75">
        <v>3438.8160000000007</v>
      </c>
    </row>
    <row r="280" spans="1:17">
      <c r="A280" t="s">
        <v>427</v>
      </c>
      <c r="B280" s="1">
        <v>1</v>
      </c>
      <c r="C280" s="74">
        <v>1</v>
      </c>
      <c r="D280" s="3">
        <v>0.75</v>
      </c>
      <c r="E280" s="74">
        <v>0</v>
      </c>
      <c r="F280" s="3">
        <v>0.25</v>
      </c>
      <c r="G280" s="74">
        <v>0</v>
      </c>
      <c r="H280" s="3">
        <v>0.5</v>
      </c>
      <c r="I280" s="74" t="s">
        <v>1774</v>
      </c>
      <c r="J280" s="3">
        <v>0.8</v>
      </c>
      <c r="K280" s="74" t="s">
        <v>1774</v>
      </c>
      <c r="L280" s="3">
        <v>0.3</v>
      </c>
      <c r="M280" s="75">
        <v>2022.83</v>
      </c>
      <c r="N280" s="5">
        <v>3</v>
      </c>
      <c r="O280" s="5">
        <v>2</v>
      </c>
      <c r="P280" s="3">
        <v>0.1</v>
      </c>
      <c r="Q280" s="75">
        <v>202.28300000000002</v>
      </c>
    </row>
    <row r="281" spans="1:17">
      <c r="A281" t="s">
        <v>428</v>
      </c>
      <c r="B281" s="1">
        <v>3</v>
      </c>
      <c r="C281" s="74">
        <v>0.33333333333333331</v>
      </c>
      <c r="D281" s="3">
        <v>0.75</v>
      </c>
      <c r="E281" s="74">
        <v>0.33333333333333331</v>
      </c>
      <c r="F281" s="3">
        <v>0.25</v>
      </c>
      <c r="G281" s="74">
        <v>0</v>
      </c>
      <c r="H281" s="3">
        <v>0.5</v>
      </c>
      <c r="I281" s="74" t="s">
        <v>1774</v>
      </c>
      <c r="J281" s="3">
        <v>0.8</v>
      </c>
      <c r="K281" s="74" t="s">
        <v>1774</v>
      </c>
      <c r="L281" s="3">
        <v>0.3</v>
      </c>
      <c r="M281" s="75">
        <v>12137</v>
      </c>
      <c r="N281" s="5">
        <v>3</v>
      </c>
      <c r="O281" s="5">
        <v>2</v>
      </c>
      <c r="P281" s="3">
        <v>0.1</v>
      </c>
      <c r="Q281" s="75">
        <v>1213.7</v>
      </c>
    </row>
    <row r="282" spans="1:17">
      <c r="A282" t="s">
        <v>429</v>
      </c>
      <c r="B282" s="1">
        <v>8</v>
      </c>
      <c r="C282" s="74">
        <v>0</v>
      </c>
      <c r="D282" s="3">
        <v>0.75</v>
      </c>
      <c r="E282" s="74">
        <v>0</v>
      </c>
      <c r="F282" s="3">
        <v>0.25</v>
      </c>
      <c r="G282" s="74">
        <v>0</v>
      </c>
      <c r="H282" s="3">
        <v>0.4</v>
      </c>
      <c r="I282" s="74">
        <v>1</v>
      </c>
      <c r="J282" s="3">
        <v>0.8</v>
      </c>
      <c r="K282" s="74">
        <v>0</v>
      </c>
      <c r="L282" s="3">
        <v>0.3</v>
      </c>
      <c r="M282" s="75">
        <v>35399.58</v>
      </c>
      <c r="N282" s="5">
        <v>1</v>
      </c>
      <c r="O282" s="5">
        <v>4</v>
      </c>
      <c r="P282" s="3">
        <v>0.2</v>
      </c>
      <c r="Q282" s="75">
        <v>7079.9160000000011</v>
      </c>
    </row>
    <row r="283" spans="1:17">
      <c r="A283" t="s">
        <v>430</v>
      </c>
      <c r="B283" s="1">
        <v>7</v>
      </c>
      <c r="C283" s="74">
        <v>0.8571428571428571</v>
      </c>
      <c r="D283" s="3">
        <v>0.75</v>
      </c>
      <c r="E283" s="74">
        <v>0.42857142857142855</v>
      </c>
      <c r="F283" s="3">
        <v>0.25</v>
      </c>
      <c r="G283" s="74">
        <v>0</v>
      </c>
      <c r="H283" s="3">
        <v>0.4</v>
      </c>
      <c r="I283" s="74">
        <v>1</v>
      </c>
      <c r="J283" s="3">
        <v>0.8</v>
      </c>
      <c r="K283" s="74">
        <v>0.33333333333333331</v>
      </c>
      <c r="L283" s="3">
        <v>0.3</v>
      </c>
      <c r="M283" s="75">
        <v>30342.5</v>
      </c>
      <c r="N283" s="5">
        <v>4</v>
      </c>
      <c r="O283" s="5">
        <v>1</v>
      </c>
      <c r="P283" s="3">
        <v>0.05</v>
      </c>
      <c r="Q283" s="75">
        <v>1517.125</v>
      </c>
    </row>
    <row r="284" spans="1:17">
      <c r="A284" t="s">
        <v>432</v>
      </c>
      <c r="B284" s="1">
        <v>1</v>
      </c>
      <c r="C284" s="74">
        <v>1</v>
      </c>
      <c r="D284" s="3">
        <v>0.75</v>
      </c>
      <c r="E284" s="74">
        <v>0</v>
      </c>
      <c r="F284" s="3">
        <v>0.25</v>
      </c>
      <c r="G284" s="74">
        <v>1</v>
      </c>
      <c r="H284" s="3">
        <v>0.5</v>
      </c>
      <c r="I284" s="74" t="s">
        <v>1774</v>
      </c>
      <c r="J284" s="3">
        <v>0.8</v>
      </c>
      <c r="K284" s="74" t="s">
        <v>1774</v>
      </c>
      <c r="L284" s="3">
        <v>0.3</v>
      </c>
      <c r="M284" s="75">
        <v>5057.08</v>
      </c>
      <c r="N284" s="5">
        <v>4</v>
      </c>
      <c r="O284" s="5">
        <v>1</v>
      </c>
      <c r="P284" s="3">
        <v>0.05</v>
      </c>
      <c r="Q284" s="75">
        <v>252.85400000000001</v>
      </c>
    </row>
    <row r="285" spans="1:17">
      <c r="A285" t="s">
        <v>433</v>
      </c>
      <c r="B285" s="1">
        <v>2</v>
      </c>
      <c r="C285" s="74">
        <v>0</v>
      </c>
      <c r="D285" s="3">
        <v>0.75</v>
      </c>
      <c r="E285" s="74">
        <v>0.5</v>
      </c>
      <c r="F285" s="3">
        <v>0.25</v>
      </c>
      <c r="G285" s="74">
        <v>0</v>
      </c>
      <c r="H285" s="3">
        <v>0.5</v>
      </c>
      <c r="I285" s="74" t="s">
        <v>1774</v>
      </c>
      <c r="J285" s="3">
        <v>0.8</v>
      </c>
      <c r="K285" s="74" t="s">
        <v>1774</v>
      </c>
      <c r="L285" s="3">
        <v>0.3</v>
      </c>
      <c r="M285" s="75">
        <v>6068.5</v>
      </c>
      <c r="N285" s="5">
        <v>3</v>
      </c>
      <c r="O285" s="5">
        <v>2</v>
      </c>
      <c r="P285" s="3">
        <v>0.1</v>
      </c>
      <c r="Q285" s="75">
        <v>606.85</v>
      </c>
    </row>
    <row r="286" spans="1:17">
      <c r="A286" t="s">
        <v>434</v>
      </c>
      <c r="B286" s="1">
        <v>7</v>
      </c>
      <c r="C286" s="74">
        <v>0</v>
      </c>
      <c r="D286" s="3">
        <v>0.75</v>
      </c>
      <c r="E286" s="74">
        <v>0.2857142857142857</v>
      </c>
      <c r="F286" s="3">
        <v>0.25</v>
      </c>
      <c r="G286" s="74">
        <v>0</v>
      </c>
      <c r="H286" s="3">
        <v>0.4</v>
      </c>
      <c r="I286" s="74">
        <v>0.75</v>
      </c>
      <c r="J286" s="3">
        <v>0.8</v>
      </c>
      <c r="K286" s="74">
        <v>0</v>
      </c>
      <c r="L286" s="3">
        <v>0.3</v>
      </c>
      <c r="M286" s="75">
        <v>28319.67</v>
      </c>
      <c r="N286" s="5">
        <v>1</v>
      </c>
      <c r="O286" s="5">
        <v>4</v>
      </c>
      <c r="P286" s="3">
        <v>0.2</v>
      </c>
      <c r="Q286" s="75">
        <v>5663.9340000000002</v>
      </c>
    </row>
    <row r="287" spans="1:17">
      <c r="A287" t="s">
        <v>436</v>
      </c>
      <c r="B287" s="1">
        <v>2</v>
      </c>
      <c r="C287" s="74">
        <v>0.5</v>
      </c>
      <c r="D287" s="3">
        <v>0.75</v>
      </c>
      <c r="E287" s="74">
        <v>1</v>
      </c>
      <c r="F287" s="3">
        <v>0.25</v>
      </c>
      <c r="G287" s="74">
        <v>0</v>
      </c>
      <c r="H287" s="3">
        <v>0.5</v>
      </c>
      <c r="I287" s="74" t="s">
        <v>1774</v>
      </c>
      <c r="J287" s="3">
        <v>0.8</v>
      </c>
      <c r="K287" s="74" t="s">
        <v>1774</v>
      </c>
      <c r="L287" s="3">
        <v>0.3</v>
      </c>
      <c r="M287" s="75">
        <v>9102.75</v>
      </c>
      <c r="N287" s="5">
        <v>3</v>
      </c>
      <c r="O287" s="5">
        <v>2</v>
      </c>
      <c r="P287" s="3">
        <v>0.1</v>
      </c>
      <c r="Q287" s="75">
        <v>910.27500000000009</v>
      </c>
    </row>
    <row r="288" spans="1:17">
      <c r="A288" t="s">
        <v>437</v>
      </c>
      <c r="B288" s="1">
        <v>2</v>
      </c>
      <c r="C288" s="74">
        <v>0.5</v>
      </c>
      <c r="D288" s="3">
        <v>0.75</v>
      </c>
      <c r="E288" s="74">
        <v>0.5</v>
      </c>
      <c r="F288" s="3">
        <v>0.25</v>
      </c>
      <c r="G288" s="74">
        <v>0.5</v>
      </c>
      <c r="H288" s="3">
        <v>0.5</v>
      </c>
      <c r="I288" s="74" t="s">
        <v>1774</v>
      </c>
      <c r="J288" s="3">
        <v>0.8</v>
      </c>
      <c r="K288" s="74">
        <v>1</v>
      </c>
      <c r="L288" s="3">
        <v>0.3</v>
      </c>
      <c r="M288" s="75">
        <v>9102.75</v>
      </c>
      <c r="N288" s="5">
        <v>4</v>
      </c>
      <c r="O288" s="5">
        <v>1</v>
      </c>
      <c r="P288" s="3">
        <v>0.05</v>
      </c>
      <c r="Q288" s="75">
        <v>455.13750000000005</v>
      </c>
    </row>
    <row r="289" spans="1:17">
      <c r="A289" t="s">
        <v>438</v>
      </c>
      <c r="B289" s="1">
        <v>55</v>
      </c>
      <c r="C289" s="74">
        <v>0.10909090909090909</v>
      </c>
      <c r="D289" s="3">
        <v>0.5</v>
      </c>
      <c r="E289" s="74">
        <v>0.12727272727272726</v>
      </c>
      <c r="F289" s="3">
        <v>0.25</v>
      </c>
      <c r="G289" s="74">
        <v>0</v>
      </c>
      <c r="H289" s="3">
        <v>0.3</v>
      </c>
      <c r="I289" s="74">
        <v>0.8</v>
      </c>
      <c r="J289" s="3">
        <v>0.8</v>
      </c>
      <c r="K289" s="74">
        <v>4.3478260869565216E-2</v>
      </c>
      <c r="L289" s="3">
        <v>0.3</v>
      </c>
      <c r="M289" s="75">
        <v>209363.25</v>
      </c>
      <c r="N289" s="5">
        <v>1</v>
      </c>
      <c r="O289" s="5">
        <v>4</v>
      </c>
      <c r="P289" s="3">
        <v>0.2</v>
      </c>
      <c r="Q289" s="75">
        <v>41872.65</v>
      </c>
    </row>
    <row r="290" spans="1:17">
      <c r="A290" t="s">
        <v>440</v>
      </c>
      <c r="B290" s="1">
        <v>2</v>
      </c>
      <c r="C290" s="74">
        <v>1</v>
      </c>
      <c r="D290" s="3">
        <v>0.75</v>
      </c>
      <c r="E290" s="74">
        <v>0.5</v>
      </c>
      <c r="F290" s="3">
        <v>0.25</v>
      </c>
      <c r="G290" s="74">
        <v>0</v>
      </c>
      <c r="H290" s="3">
        <v>0.5</v>
      </c>
      <c r="I290" s="74" t="s">
        <v>1774</v>
      </c>
      <c r="J290" s="3">
        <v>0.8</v>
      </c>
      <c r="K290" s="74" t="s">
        <v>1774</v>
      </c>
      <c r="L290" s="3">
        <v>0.3</v>
      </c>
      <c r="M290" s="75">
        <v>10114.17</v>
      </c>
      <c r="N290" s="5">
        <v>4</v>
      </c>
      <c r="O290" s="5">
        <v>1</v>
      </c>
      <c r="P290" s="3">
        <v>0.05</v>
      </c>
      <c r="Q290" s="75">
        <v>505.70850000000002</v>
      </c>
    </row>
    <row r="291" spans="1:17">
      <c r="A291" t="s">
        <v>441</v>
      </c>
      <c r="B291" s="1">
        <v>1</v>
      </c>
      <c r="C291" s="74">
        <v>1</v>
      </c>
      <c r="D291" s="3">
        <v>0.75</v>
      </c>
      <c r="E291" s="74">
        <v>0</v>
      </c>
      <c r="F291" s="3">
        <v>0.25</v>
      </c>
      <c r="G291" s="74">
        <v>0</v>
      </c>
      <c r="H291" s="3">
        <v>0.5</v>
      </c>
      <c r="I291" s="74" t="s">
        <v>1774</v>
      </c>
      <c r="J291" s="3">
        <v>0.8</v>
      </c>
      <c r="K291" s="74" t="s">
        <v>1774</v>
      </c>
      <c r="L291" s="3">
        <v>0.3</v>
      </c>
      <c r="M291" s="75">
        <v>5057.08</v>
      </c>
      <c r="N291" s="5">
        <v>3</v>
      </c>
      <c r="O291" s="5">
        <v>2</v>
      </c>
      <c r="P291" s="3">
        <v>0.1</v>
      </c>
      <c r="Q291" s="75">
        <v>505.70800000000003</v>
      </c>
    </row>
    <row r="292" spans="1:17">
      <c r="A292" t="s">
        <v>442</v>
      </c>
      <c r="B292" s="1">
        <v>1</v>
      </c>
      <c r="C292" s="74">
        <v>1</v>
      </c>
      <c r="D292" s="3">
        <v>0.75</v>
      </c>
      <c r="E292" s="74">
        <v>1</v>
      </c>
      <c r="F292" s="3">
        <v>0.25</v>
      </c>
      <c r="G292" s="74">
        <v>1</v>
      </c>
      <c r="H292" s="3">
        <v>0.5</v>
      </c>
      <c r="I292" s="74" t="s">
        <v>1774</v>
      </c>
      <c r="J292" s="3">
        <v>0.8</v>
      </c>
      <c r="K292" s="74" t="s">
        <v>1774</v>
      </c>
      <c r="L292" s="3">
        <v>0.3</v>
      </c>
      <c r="M292" s="75">
        <v>5057.08</v>
      </c>
      <c r="N292" s="5">
        <v>5</v>
      </c>
      <c r="O292" s="5">
        <v>0</v>
      </c>
      <c r="P292" s="3">
        <v>0</v>
      </c>
      <c r="Q292" s="75">
        <v>0</v>
      </c>
    </row>
    <row r="293" spans="1:17">
      <c r="A293" t="s">
        <v>443</v>
      </c>
      <c r="B293" s="1">
        <v>9</v>
      </c>
      <c r="C293" s="74">
        <v>0.33333333333333331</v>
      </c>
      <c r="D293" s="3">
        <v>0.5</v>
      </c>
      <c r="E293" s="74">
        <v>0.33333333333333331</v>
      </c>
      <c r="F293" s="3">
        <v>0.25</v>
      </c>
      <c r="G293" s="74">
        <v>0.1111111111111111</v>
      </c>
      <c r="H293" s="3">
        <v>0.4</v>
      </c>
      <c r="I293" s="74">
        <v>0.875</v>
      </c>
      <c r="J293" s="3">
        <v>0.8</v>
      </c>
      <c r="K293" s="74">
        <v>0.4375</v>
      </c>
      <c r="L293" s="3">
        <v>0.3</v>
      </c>
      <c r="M293" s="75">
        <v>43490.92</v>
      </c>
      <c r="N293" s="5">
        <v>3</v>
      </c>
      <c r="O293" s="5">
        <v>2</v>
      </c>
      <c r="P293" s="3">
        <v>0.1</v>
      </c>
      <c r="Q293" s="75">
        <v>4349.0919999999996</v>
      </c>
    </row>
    <row r="294" spans="1:17">
      <c r="A294" t="s">
        <v>445</v>
      </c>
      <c r="B294" s="1">
        <v>2</v>
      </c>
      <c r="C294" s="74">
        <v>0</v>
      </c>
      <c r="D294" s="3">
        <v>0.75</v>
      </c>
      <c r="E294" s="74">
        <v>0</v>
      </c>
      <c r="F294" s="3">
        <v>0.25</v>
      </c>
      <c r="G294" s="74">
        <v>0</v>
      </c>
      <c r="H294" s="3">
        <v>0.5</v>
      </c>
      <c r="I294" s="74" t="s">
        <v>1774</v>
      </c>
      <c r="J294" s="3">
        <v>0.8</v>
      </c>
      <c r="K294" s="74">
        <v>0</v>
      </c>
      <c r="L294" s="3">
        <v>0.3</v>
      </c>
      <c r="M294" s="75">
        <v>10114.17</v>
      </c>
      <c r="N294" s="5">
        <v>1</v>
      </c>
      <c r="O294" s="5">
        <v>4</v>
      </c>
      <c r="P294" s="3">
        <v>0.2</v>
      </c>
      <c r="Q294" s="75">
        <v>2022.8340000000001</v>
      </c>
    </row>
    <row r="295" spans="1:17">
      <c r="A295" t="s">
        <v>446</v>
      </c>
      <c r="B295" s="1">
        <v>4</v>
      </c>
      <c r="C295" s="74">
        <v>0.25</v>
      </c>
      <c r="D295" s="3">
        <v>0.75</v>
      </c>
      <c r="E295" s="74">
        <v>0.25</v>
      </c>
      <c r="F295" s="3">
        <v>0.25</v>
      </c>
      <c r="G295" s="74">
        <v>0</v>
      </c>
      <c r="H295" s="3">
        <v>0.5</v>
      </c>
      <c r="I295" s="74">
        <v>0</v>
      </c>
      <c r="J295" s="3">
        <v>0.8</v>
      </c>
      <c r="K295" s="74">
        <v>0.5</v>
      </c>
      <c r="L295" s="3">
        <v>0.3</v>
      </c>
      <c r="M295" s="75">
        <v>14159.83</v>
      </c>
      <c r="N295" s="5">
        <v>2</v>
      </c>
      <c r="O295" s="5">
        <v>3</v>
      </c>
      <c r="P295" s="3">
        <v>0.15000000000000002</v>
      </c>
      <c r="Q295" s="75">
        <v>2123.9745000000003</v>
      </c>
    </row>
    <row r="296" spans="1:17">
      <c r="A296" t="s">
        <v>448</v>
      </c>
      <c r="B296" s="1">
        <v>11</v>
      </c>
      <c r="C296" s="74">
        <v>0.36363636363636365</v>
      </c>
      <c r="D296" s="3">
        <v>0.5</v>
      </c>
      <c r="E296" s="74">
        <v>0.45454545454545453</v>
      </c>
      <c r="F296" s="3">
        <v>0.25</v>
      </c>
      <c r="G296" s="74">
        <v>9.0909090909090912E-2</v>
      </c>
      <c r="H296" s="3">
        <v>0.3</v>
      </c>
      <c r="I296" s="74">
        <v>0.88888888888888884</v>
      </c>
      <c r="J296" s="3">
        <v>0.8</v>
      </c>
      <c r="K296" s="74">
        <v>0.33333333333333331</v>
      </c>
      <c r="L296" s="3">
        <v>0.3</v>
      </c>
      <c r="M296" s="75">
        <v>49559.42</v>
      </c>
      <c r="N296" s="5">
        <v>3</v>
      </c>
      <c r="O296" s="5">
        <v>2</v>
      </c>
      <c r="P296" s="3">
        <v>0.1</v>
      </c>
      <c r="Q296" s="75">
        <v>4955.942</v>
      </c>
    </row>
    <row r="297" spans="1:17">
      <c r="A297" t="s">
        <v>450</v>
      </c>
      <c r="B297" s="1">
        <v>3</v>
      </c>
      <c r="C297" s="74">
        <v>0.66666666666666663</v>
      </c>
      <c r="D297" s="3">
        <v>0.75</v>
      </c>
      <c r="E297" s="74">
        <v>0.33333333333333331</v>
      </c>
      <c r="F297" s="3">
        <v>0.25</v>
      </c>
      <c r="G297" s="74">
        <v>0</v>
      </c>
      <c r="H297" s="3">
        <v>0.5</v>
      </c>
      <c r="I297" s="74" t="s">
        <v>1774</v>
      </c>
      <c r="J297" s="3">
        <v>0.8</v>
      </c>
      <c r="K297" s="74" t="s">
        <v>1774</v>
      </c>
      <c r="L297" s="3">
        <v>0.3</v>
      </c>
      <c r="M297" s="75">
        <v>15171.25</v>
      </c>
      <c r="N297" s="5">
        <v>3</v>
      </c>
      <c r="O297" s="5">
        <v>2</v>
      </c>
      <c r="P297" s="3">
        <v>0.1</v>
      </c>
      <c r="Q297" s="75">
        <v>1517.125</v>
      </c>
    </row>
    <row r="298" spans="1:17">
      <c r="A298" t="s">
        <v>451</v>
      </c>
      <c r="B298" s="1">
        <v>12</v>
      </c>
      <c r="C298" s="74">
        <v>0.33333333333333331</v>
      </c>
      <c r="D298" s="3">
        <v>0.5</v>
      </c>
      <c r="E298" s="74">
        <v>0.16666666666666666</v>
      </c>
      <c r="F298" s="3">
        <v>0.25</v>
      </c>
      <c r="G298" s="74">
        <v>0</v>
      </c>
      <c r="H298" s="3">
        <v>0.3</v>
      </c>
      <c r="I298" s="74">
        <v>0.25</v>
      </c>
      <c r="J298" s="3">
        <v>0.8</v>
      </c>
      <c r="K298" s="74">
        <v>0.66666666666666663</v>
      </c>
      <c r="L298" s="3">
        <v>0.3</v>
      </c>
      <c r="M298" s="75">
        <v>59673.58</v>
      </c>
      <c r="N298" s="5">
        <v>1</v>
      </c>
      <c r="O298" s="5">
        <v>4</v>
      </c>
      <c r="P298" s="3">
        <v>0.2</v>
      </c>
      <c r="Q298" s="75">
        <v>11934.716</v>
      </c>
    </row>
    <row r="299" spans="1:17">
      <c r="A299" t="s">
        <v>453</v>
      </c>
      <c r="B299" s="1">
        <v>4</v>
      </c>
      <c r="C299" s="74">
        <v>0.25</v>
      </c>
      <c r="D299" s="3">
        <v>0.75</v>
      </c>
      <c r="E299" s="74">
        <v>0.25</v>
      </c>
      <c r="F299" s="3">
        <v>0.25</v>
      </c>
      <c r="G299" s="74">
        <v>0</v>
      </c>
      <c r="H299" s="3">
        <v>0.5</v>
      </c>
      <c r="I299" s="74">
        <v>0.66666666666666663</v>
      </c>
      <c r="J299" s="3">
        <v>0.8</v>
      </c>
      <c r="K299" s="74">
        <v>0</v>
      </c>
      <c r="L299" s="3">
        <v>0.3</v>
      </c>
      <c r="M299" s="75">
        <v>14159.83</v>
      </c>
      <c r="N299" s="5">
        <v>1</v>
      </c>
      <c r="O299" s="5">
        <v>4</v>
      </c>
      <c r="P299" s="3">
        <v>0.2</v>
      </c>
      <c r="Q299" s="75">
        <v>2831.9660000000003</v>
      </c>
    </row>
    <row r="300" spans="1:17">
      <c r="A300" t="s">
        <v>454</v>
      </c>
      <c r="B300" s="1">
        <v>2</v>
      </c>
      <c r="C300" s="74">
        <v>0.5</v>
      </c>
      <c r="D300" s="3">
        <v>0.75</v>
      </c>
      <c r="E300" s="74">
        <v>0.5</v>
      </c>
      <c r="F300" s="3">
        <v>0.25</v>
      </c>
      <c r="G300" s="74">
        <v>0.5</v>
      </c>
      <c r="H300" s="3">
        <v>0.5</v>
      </c>
      <c r="I300" s="74" t="s">
        <v>1774</v>
      </c>
      <c r="J300" s="3">
        <v>0.8</v>
      </c>
      <c r="K300" s="74" t="s">
        <v>1774</v>
      </c>
      <c r="L300" s="3">
        <v>0.3</v>
      </c>
      <c r="M300" s="75">
        <v>10114.17</v>
      </c>
      <c r="N300" s="5">
        <v>4</v>
      </c>
      <c r="O300" s="5">
        <v>1</v>
      </c>
      <c r="P300" s="3">
        <v>0.05</v>
      </c>
      <c r="Q300" s="75">
        <v>505.70850000000002</v>
      </c>
    </row>
    <row r="301" spans="1:17">
      <c r="A301" t="s">
        <v>456</v>
      </c>
      <c r="B301" s="1">
        <v>4</v>
      </c>
      <c r="C301" s="74">
        <v>0.75</v>
      </c>
      <c r="D301" s="3">
        <v>0.75</v>
      </c>
      <c r="E301" s="74">
        <v>0.5</v>
      </c>
      <c r="F301" s="3">
        <v>0.25</v>
      </c>
      <c r="G301" s="74">
        <v>0</v>
      </c>
      <c r="H301" s="3">
        <v>0.5</v>
      </c>
      <c r="I301" s="74" t="s">
        <v>1774</v>
      </c>
      <c r="J301" s="3">
        <v>0.8</v>
      </c>
      <c r="K301" s="74" t="s">
        <v>1774</v>
      </c>
      <c r="L301" s="3">
        <v>0.3</v>
      </c>
      <c r="M301" s="75">
        <v>10114.17</v>
      </c>
      <c r="N301" s="5">
        <v>4</v>
      </c>
      <c r="O301" s="5">
        <v>1</v>
      </c>
      <c r="P301" s="3">
        <v>0.05</v>
      </c>
      <c r="Q301" s="75">
        <v>505.70850000000002</v>
      </c>
    </row>
    <row r="302" spans="1:17">
      <c r="A302" t="s">
        <v>458</v>
      </c>
      <c r="B302" s="1">
        <v>1</v>
      </c>
      <c r="C302" s="74">
        <v>0</v>
      </c>
      <c r="D302" s="3">
        <v>0.75</v>
      </c>
      <c r="E302" s="74">
        <v>0</v>
      </c>
      <c r="F302" s="3">
        <v>0.25</v>
      </c>
      <c r="G302" s="74">
        <v>0</v>
      </c>
      <c r="H302" s="3">
        <v>0.5</v>
      </c>
      <c r="I302" s="74" t="s">
        <v>1774</v>
      </c>
      <c r="J302" s="3">
        <v>0.8</v>
      </c>
      <c r="K302" s="74">
        <v>0</v>
      </c>
      <c r="L302" s="3">
        <v>0.3</v>
      </c>
      <c r="M302" s="75">
        <v>5057.08</v>
      </c>
      <c r="N302" s="5">
        <v>1</v>
      </c>
      <c r="O302" s="5">
        <v>4</v>
      </c>
      <c r="P302" s="3">
        <v>0.2</v>
      </c>
      <c r="Q302" s="75">
        <v>1011.4160000000001</v>
      </c>
    </row>
    <row r="303" spans="1:17">
      <c r="A303" t="s">
        <v>459</v>
      </c>
      <c r="B303" s="1">
        <v>12</v>
      </c>
      <c r="C303" s="74">
        <v>0.33333333333333331</v>
      </c>
      <c r="D303" s="3">
        <v>0.5</v>
      </c>
      <c r="E303" s="74">
        <v>0</v>
      </c>
      <c r="F303" s="3">
        <v>0.25</v>
      </c>
      <c r="G303" s="74">
        <v>0</v>
      </c>
      <c r="H303" s="3">
        <v>0.3</v>
      </c>
      <c r="I303" s="74">
        <v>1</v>
      </c>
      <c r="J303" s="3">
        <v>0.8</v>
      </c>
      <c r="K303" s="74">
        <v>0.54545454545454541</v>
      </c>
      <c r="L303" s="3">
        <v>0.3</v>
      </c>
      <c r="M303" s="75">
        <v>48548</v>
      </c>
      <c r="N303" s="5">
        <v>2</v>
      </c>
      <c r="O303" s="5">
        <v>3</v>
      </c>
      <c r="P303" s="3">
        <v>0.15000000000000002</v>
      </c>
      <c r="Q303" s="75">
        <v>7282.2000000000007</v>
      </c>
    </row>
    <row r="304" spans="1:17">
      <c r="A304" t="s">
        <v>461</v>
      </c>
      <c r="B304" s="1">
        <v>3</v>
      </c>
      <c r="C304" s="74">
        <v>0.33333333333333331</v>
      </c>
      <c r="D304" s="3">
        <v>0.75</v>
      </c>
      <c r="E304" s="74">
        <v>0.66666666666666663</v>
      </c>
      <c r="F304" s="3">
        <v>0.25</v>
      </c>
      <c r="G304" s="74">
        <v>0.66666666666666663</v>
      </c>
      <c r="H304" s="3">
        <v>0.5</v>
      </c>
      <c r="I304" s="74" t="s">
        <v>1774</v>
      </c>
      <c r="J304" s="3">
        <v>0.8</v>
      </c>
      <c r="K304" s="74">
        <v>0</v>
      </c>
      <c r="L304" s="3">
        <v>0.3</v>
      </c>
      <c r="M304" s="75">
        <v>12137</v>
      </c>
      <c r="N304" s="5">
        <v>3</v>
      </c>
      <c r="O304" s="5">
        <v>2</v>
      </c>
      <c r="P304" s="3">
        <v>0.1</v>
      </c>
      <c r="Q304" s="75">
        <v>1213.7</v>
      </c>
    </row>
    <row r="305" spans="1:17">
      <c r="A305" t="s">
        <v>463</v>
      </c>
      <c r="B305" s="1">
        <v>2</v>
      </c>
      <c r="C305" s="74">
        <v>0</v>
      </c>
      <c r="D305" s="3">
        <v>0.75</v>
      </c>
      <c r="E305" s="74">
        <v>0</v>
      </c>
      <c r="F305" s="3">
        <v>0.25</v>
      </c>
      <c r="G305" s="74">
        <v>0</v>
      </c>
      <c r="H305" s="3">
        <v>0.5</v>
      </c>
      <c r="I305" s="74" t="s">
        <v>1774</v>
      </c>
      <c r="J305" s="3">
        <v>0.8</v>
      </c>
      <c r="K305" s="74" t="s">
        <v>1774</v>
      </c>
      <c r="L305" s="3">
        <v>0.3</v>
      </c>
      <c r="M305" s="75">
        <v>10114.17</v>
      </c>
      <c r="N305" s="5">
        <v>2</v>
      </c>
      <c r="O305" s="5">
        <v>3</v>
      </c>
      <c r="P305" s="3">
        <v>0.15000000000000002</v>
      </c>
      <c r="Q305" s="75">
        <v>1517.1255000000003</v>
      </c>
    </row>
    <row r="306" spans="1:17">
      <c r="A306" t="s">
        <v>464</v>
      </c>
      <c r="B306" s="1">
        <v>40</v>
      </c>
      <c r="C306" s="74">
        <v>0.4</v>
      </c>
      <c r="D306" s="3">
        <v>0.5</v>
      </c>
      <c r="E306" s="74">
        <v>0.75</v>
      </c>
      <c r="F306" s="3">
        <v>0.25</v>
      </c>
      <c r="G306" s="74">
        <v>0.05</v>
      </c>
      <c r="H306" s="3">
        <v>0.3</v>
      </c>
      <c r="I306" s="74">
        <v>0.59090909090909094</v>
      </c>
      <c r="J306" s="3">
        <v>0.8</v>
      </c>
      <c r="K306" s="74">
        <v>0.16981132075471697</v>
      </c>
      <c r="L306" s="3">
        <v>0.3</v>
      </c>
      <c r="M306" s="75">
        <v>119347.16</v>
      </c>
      <c r="N306" s="5">
        <v>1</v>
      </c>
      <c r="O306" s="5">
        <v>4</v>
      </c>
      <c r="P306" s="3">
        <v>0.2</v>
      </c>
      <c r="Q306" s="75">
        <v>23869.432000000001</v>
      </c>
    </row>
    <row r="307" spans="1:17">
      <c r="A307" t="s">
        <v>466</v>
      </c>
      <c r="B307" s="1">
        <v>1</v>
      </c>
      <c r="C307" s="74">
        <v>0</v>
      </c>
      <c r="D307" s="3">
        <v>0.75</v>
      </c>
      <c r="E307" s="74">
        <v>0</v>
      </c>
      <c r="F307" s="3">
        <v>0.25</v>
      </c>
      <c r="G307" s="74">
        <v>0</v>
      </c>
      <c r="H307" s="3">
        <v>0.5</v>
      </c>
      <c r="I307" s="74">
        <v>0</v>
      </c>
      <c r="J307" s="3">
        <v>0.8</v>
      </c>
      <c r="K307" s="74" t="s">
        <v>1774</v>
      </c>
      <c r="L307" s="3">
        <v>0.3</v>
      </c>
      <c r="M307" s="75">
        <v>5057.08</v>
      </c>
      <c r="N307" s="5">
        <v>1</v>
      </c>
      <c r="O307" s="5">
        <v>4</v>
      </c>
      <c r="P307" s="3">
        <v>0.2</v>
      </c>
      <c r="Q307" s="75">
        <v>1011.4160000000001</v>
      </c>
    </row>
    <row r="308" spans="1:17">
      <c r="A308" t="s">
        <v>467</v>
      </c>
      <c r="B308" s="1">
        <v>4</v>
      </c>
      <c r="C308" s="74">
        <v>0.5</v>
      </c>
      <c r="D308" s="3">
        <v>0.75</v>
      </c>
      <c r="E308" s="74">
        <v>0</v>
      </c>
      <c r="F308" s="3">
        <v>0.25</v>
      </c>
      <c r="G308" s="74">
        <v>0</v>
      </c>
      <c r="H308" s="3">
        <v>0.5</v>
      </c>
      <c r="I308" s="74">
        <v>0.75</v>
      </c>
      <c r="J308" s="3">
        <v>0.8</v>
      </c>
      <c r="K308" s="74" t="s">
        <v>1774</v>
      </c>
      <c r="L308" s="3">
        <v>0.3</v>
      </c>
      <c r="M308" s="75">
        <v>13148.42</v>
      </c>
      <c r="N308" s="5">
        <v>1</v>
      </c>
      <c r="O308" s="5">
        <v>4</v>
      </c>
      <c r="P308" s="3">
        <v>0.2</v>
      </c>
      <c r="Q308" s="75">
        <v>2629.6840000000002</v>
      </c>
    </row>
    <row r="309" spans="1:17">
      <c r="A309" t="s">
        <v>468</v>
      </c>
      <c r="B309" s="1">
        <v>1</v>
      </c>
      <c r="C309" s="74">
        <v>1</v>
      </c>
      <c r="D309" s="3">
        <v>0.75</v>
      </c>
      <c r="E309" s="74">
        <v>1</v>
      </c>
      <c r="F309" s="3">
        <v>0.25</v>
      </c>
      <c r="G309" s="74">
        <v>0</v>
      </c>
      <c r="H309" s="3">
        <v>0.5</v>
      </c>
      <c r="I309" s="74" t="s">
        <v>1774</v>
      </c>
      <c r="J309" s="3">
        <v>0.8</v>
      </c>
      <c r="K309" s="74" t="s">
        <v>1774</v>
      </c>
      <c r="L309" s="3">
        <v>0.3</v>
      </c>
      <c r="M309" s="75">
        <v>6068.5</v>
      </c>
      <c r="N309" s="5">
        <v>4</v>
      </c>
      <c r="O309" s="5">
        <v>1</v>
      </c>
      <c r="P309" s="3">
        <v>0.05</v>
      </c>
      <c r="Q309" s="75">
        <v>303.42500000000001</v>
      </c>
    </row>
    <row r="310" spans="1:17">
      <c r="A310" t="s">
        <v>469</v>
      </c>
      <c r="B310" s="1">
        <v>2</v>
      </c>
      <c r="C310" s="74">
        <v>0.5</v>
      </c>
      <c r="D310" s="3">
        <v>0.75</v>
      </c>
      <c r="E310" s="74">
        <v>0.5</v>
      </c>
      <c r="F310" s="3">
        <v>0.25</v>
      </c>
      <c r="G310" s="74">
        <v>0.5</v>
      </c>
      <c r="H310" s="3">
        <v>0.5</v>
      </c>
      <c r="I310" s="74">
        <v>0.8</v>
      </c>
      <c r="J310" s="3">
        <v>0.8</v>
      </c>
      <c r="K310" s="74">
        <v>0.25</v>
      </c>
      <c r="L310" s="3">
        <v>0.3</v>
      </c>
      <c r="M310" s="75">
        <v>10114.17</v>
      </c>
      <c r="N310" s="5">
        <v>3</v>
      </c>
      <c r="O310" s="5">
        <v>2</v>
      </c>
      <c r="P310" s="3">
        <v>0.1</v>
      </c>
      <c r="Q310" s="75">
        <v>1011.417</v>
      </c>
    </row>
    <row r="311" spans="1:17">
      <c r="A311" t="s">
        <v>471</v>
      </c>
      <c r="B311" s="1">
        <v>2</v>
      </c>
      <c r="C311" s="74">
        <v>0.5</v>
      </c>
      <c r="D311" s="3">
        <v>0.75</v>
      </c>
      <c r="E311" s="74">
        <v>0</v>
      </c>
      <c r="F311" s="3">
        <v>0.25</v>
      </c>
      <c r="G311" s="74">
        <v>0</v>
      </c>
      <c r="H311" s="3">
        <v>0.5</v>
      </c>
      <c r="I311" s="74" t="s">
        <v>1774</v>
      </c>
      <c r="J311" s="3">
        <v>0.8</v>
      </c>
      <c r="K311" s="74" t="s">
        <v>1774</v>
      </c>
      <c r="L311" s="3">
        <v>0.3</v>
      </c>
      <c r="M311" s="75">
        <v>9102.75</v>
      </c>
      <c r="N311" s="5">
        <v>2</v>
      </c>
      <c r="O311" s="5">
        <v>3</v>
      </c>
      <c r="P311" s="3">
        <v>0.15000000000000002</v>
      </c>
      <c r="Q311" s="75">
        <v>1365.4125000000001</v>
      </c>
    </row>
    <row r="312" spans="1:17">
      <c r="A312" t="s">
        <v>472</v>
      </c>
      <c r="B312" s="1">
        <v>99</v>
      </c>
      <c r="C312" s="74">
        <v>0.22222222222222221</v>
      </c>
      <c r="D312" s="3">
        <v>0.5</v>
      </c>
      <c r="E312" s="74">
        <v>0.26262626262626265</v>
      </c>
      <c r="F312" s="3">
        <v>0.25</v>
      </c>
      <c r="G312" s="74">
        <v>3.0303030303030304E-2</v>
      </c>
      <c r="H312" s="3">
        <v>0.25</v>
      </c>
      <c r="I312" s="74">
        <v>0.55000000000000004</v>
      </c>
      <c r="J312" s="3">
        <v>0.8</v>
      </c>
      <c r="K312" s="74">
        <v>7.9646017699115043E-2</v>
      </c>
      <c r="L312" s="3">
        <v>0.3</v>
      </c>
      <c r="M312" s="75">
        <v>375235.57</v>
      </c>
      <c r="N312" s="5">
        <v>1</v>
      </c>
      <c r="O312" s="5">
        <v>4</v>
      </c>
      <c r="P312" s="3">
        <v>0.2</v>
      </c>
      <c r="Q312" s="75">
        <v>75047.114000000001</v>
      </c>
    </row>
    <row r="313" spans="1:17">
      <c r="A313" t="s">
        <v>474</v>
      </c>
      <c r="B313" s="1">
        <v>2</v>
      </c>
      <c r="C313" s="74">
        <v>0</v>
      </c>
      <c r="D313" s="3">
        <v>0.75</v>
      </c>
      <c r="E313" s="74">
        <v>0</v>
      </c>
      <c r="F313" s="3">
        <v>0.25</v>
      </c>
      <c r="G313" s="74">
        <v>0</v>
      </c>
      <c r="H313" s="3">
        <v>0.5</v>
      </c>
      <c r="I313" s="74" t="s">
        <v>1774</v>
      </c>
      <c r="J313" s="3">
        <v>0.8</v>
      </c>
      <c r="K313" s="74" t="s">
        <v>1774</v>
      </c>
      <c r="L313" s="3">
        <v>0.3</v>
      </c>
      <c r="M313" s="75">
        <v>9102.75</v>
      </c>
      <c r="N313" s="5">
        <v>2</v>
      </c>
      <c r="O313" s="5">
        <v>3</v>
      </c>
      <c r="P313" s="3">
        <v>0.15000000000000002</v>
      </c>
      <c r="Q313" s="75">
        <v>1365.4125000000001</v>
      </c>
    </row>
    <row r="314" spans="1:17">
      <c r="A314" t="s">
        <v>475</v>
      </c>
      <c r="B314" s="1">
        <v>1</v>
      </c>
      <c r="C314" s="74">
        <v>1</v>
      </c>
      <c r="D314" s="3">
        <v>0.75</v>
      </c>
      <c r="E314" s="74">
        <v>0</v>
      </c>
      <c r="F314" s="3">
        <v>0.25</v>
      </c>
      <c r="G314" s="74">
        <v>0</v>
      </c>
      <c r="H314" s="3">
        <v>0.5</v>
      </c>
      <c r="I314" s="74" t="s">
        <v>1774</v>
      </c>
      <c r="J314" s="3">
        <v>0.8</v>
      </c>
      <c r="K314" s="74">
        <v>0</v>
      </c>
      <c r="L314" s="3">
        <v>0.3</v>
      </c>
      <c r="M314" s="75">
        <v>5057.08</v>
      </c>
      <c r="N314" s="5">
        <v>2</v>
      </c>
      <c r="O314" s="5">
        <v>3</v>
      </c>
      <c r="P314" s="3">
        <v>0.15000000000000002</v>
      </c>
      <c r="Q314" s="75">
        <v>758.56200000000013</v>
      </c>
    </row>
    <row r="315" spans="1:17">
      <c r="A315" t="s">
        <v>476</v>
      </c>
      <c r="B315" s="1">
        <v>1</v>
      </c>
      <c r="C315" s="74">
        <v>0</v>
      </c>
      <c r="D315" s="3">
        <v>0.75</v>
      </c>
      <c r="E315" s="74">
        <v>1</v>
      </c>
      <c r="F315" s="3">
        <v>0.25</v>
      </c>
      <c r="G315" s="74">
        <v>0</v>
      </c>
      <c r="H315" s="3">
        <v>0.5</v>
      </c>
      <c r="I315" s="74">
        <v>0.5</v>
      </c>
      <c r="J315" s="3">
        <v>0.8</v>
      </c>
      <c r="K315" s="74" t="s">
        <v>1774</v>
      </c>
      <c r="L315" s="3">
        <v>0.3</v>
      </c>
      <c r="M315" s="75">
        <v>5057.08</v>
      </c>
      <c r="N315" s="5">
        <v>2</v>
      </c>
      <c r="O315" s="5">
        <v>3</v>
      </c>
      <c r="P315" s="3">
        <v>0.15000000000000002</v>
      </c>
      <c r="Q315" s="75">
        <v>758.56200000000013</v>
      </c>
    </row>
    <row r="316" spans="1:17">
      <c r="A316" t="s">
        <v>477</v>
      </c>
      <c r="B316" s="1">
        <v>1</v>
      </c>
      <c r="C316" s="74">
        <v>0</v>
      </c>
      <c r="D316" s="3">
        <v>0.75</v>
      </c>
      <c r="E316" s="74">
        <v>0</v>
      </c>
      <c r="F316" s="3">
        <v>0.25</v>
      </c>
      <c r="G316" s="74">
        <v>0</v>
      </c>
      <c r="H316" s="3">
        <v>0.5</v>
      </c>
      <c r="I316" s="74" t="s">
        <v>1774</v>
      </c>
      <c r="J316" s="3">
        <v>0.8</v>
      </c>
      <c r="K316" s="74" t="s">
        <v>1774</v>
      </c>
      <c r="L316" s="3">
        <v>0.3</v>
      </c>
      <c r="M316" s="75">
        <v>4045.67</v>
      </c>
      <c r="N316" s="5">
        <v>2</v>
      </c>
      <c r="O316" s="5">
        <v>3</v>
      </c>
      <c r="P316" s="3">
        <v>0.15000000000000002</v>
      </c>
      <c r="Q316" s="75">
        <v>606.85050000000012</v>
      </c>
    </row>
    <row r="317" spans="1:17">
      <c r="A317" t="s">
        <v>479</v>
      </c>
      <c r="B317" s="1">
        <v>2</v>
      </c>
      <c r="C317" s="74">
        <v>0.5</v>
      </c>
      <c r="D317" s="3">
        <v>0.75</v>
      </c>
      <c r="E317" s="74">
        <v>0.5</v>
      </c>
      <c r="F317" s="3">
        <v>0.25</v>
      </c>
      <c r="G317" s="74">
        <v>0.5</v>
      </c>
      <c r="H317" s="3">
        <v>0.5</v>
      </c>
      <c r="I317" s="74">
        <v>1</v>
      </c>
      <c r="J317" s="3">
        <v>0.8</v>
      </c>
      <c r="K317" s="74" t="s">
        <v>1774</v>
      </c>
      <c r="L317" s="3">
        <v>0.3</v>
      </c>
      <c r="M317" s="75">
        <v>9102.75</v>
      </c>
      <c r="N317" s="5">
        <v>4</v>
      </c>
      <c r="O317" s="5">
        <v>1</v>
      </c>
      <c r="P317" s="3">
        <v>0.05</v>
      </c>
      <c r="Q317" s="75">
        <v>455.13750000000005</v>
      </c>
    </row>
    <row r="318" spans="1:17">
      <c r="A318" t="s">
        <v>480</v>
      </c>
      <c r="B318" s="1">
        <v>5</v>
      </c>
      <c r="C318" s="74">
        <v>0.8</v>
      </c>
      <c r="D318" s="3">
        <v>0.75</v>
      </c>
      <c r="E318" s="74">
        <v>0</v>
      </c>
      <c r="F318" s="3">
        <v>0.25</v>
      </c>
      <c r="G318" s="74">
        <v>0</v>
      </c>
      <c r="H318" s="3">
        <v>0.5</v>
      </c>
      <c r="I318" s="74">
        <v>1</v>
      </c>
      <c r="J318" s="3">
        <v>0.8</v>
      </c>
      <c r="K318" s="74">
        <v>0.5</v>
      </c>
      <c r="L318" s="3">
        <v>0.3</v>
      </c>
      <c r="M318" s="75">
        <v>23262.58</v>
      </c>
      <c r="N318" s="5">
        <v>3</v>
      </c>
      <c r="O318" s="5">
        <v>2</v>
      </c>
      <c r="P318" s="3">
        <v>0.1</v>
      </c>
      <c r="Q318" s="75">
        <v>2326.2580000000003</v>
      </c>
    </row>
    <row r="319" spans="1:17">
      <c r="A319" t="s">
        <v>482</v>
      </c>
      <c r="B319" s="1">
        <v>1</v>
      </c>
      <c r="C319" s="74">
        <v>1</v>
      </c>
      <c r="D319" s="3">
        <v>0.75</v>
      </c>
      <c r="E319" s="74">
        <v>1</v>
      </c>
      <c r="F319" s="3">
        <v>0.25</v>
      </c>
      <c r="G319" s="74">
        <v>0</v>
      </c>
      <c r="H319" s="3">
        <v>0.5</v>
      </c>
      <c r="I319" s="74" t="s">
        <v>1774</v>
      </c>
      <c r="J319" s="3">
        <v>0.8</v>
      </c>
      <c r="K319" s="74" t="s">
        <v>1774</v>
      </c>
      <c r="L319" s="3">
        <v>0.3</v>
      </c>
      <c r="M319" s="75">
        <v>4045.67</v>
      </c>
      <c r="N319" s="5">
        <v>4</v>
      </c>
      <c r="O319" s="5">
        <v>1</v>
      </c>
      <c r="P319" s="3">
        <v>0.05</v>
      </c>
      <c r="Q319" s="75">
        <v>202.2835</v>
      </c>
    </row>
    <row r="320" spans="1:17">
      <c r="A320" t="s">
        <v>483</v>
      </c>
      <c r="B320" s="1">
        <v>1</v>
      </c>
      <c r="C320" s="74">
        <v>1</v>
      </c>
      <c r="D320" s="3">
        <v>0.75</v>
      </c>
      <c r="E320" s="74">
        <v>1</v>
      </c>
      <c r="F320" s="3">
        <v>0.25</v>
      </c>
      <c r="G320" s="74">
        <v>0</v>
      </c>
      <c r="H320" s="3">
        <v>0.5</v>
      </c>
      <c r="I320" s="74" t="s">
        <v>1774</v>
      </c>
      <c r="J320" s="3">
        <v>0.8</v>
      </c>
      <c r="K320" s="74" t="s">
        <v>1774</v>
      </c>
      <c r="L320" s="3">
        <v>0.3</v>
      </c>
      <c r="M320" s="75">
        <v>5057.08</v>
      </c>
      <c r="N320" s="5">
        <v>4</v>
      </c>
      <c r="O320" s="5">
        <v>1</v>
      </c>
      <c r="P320" s="3">
        <v>0.05</v>
      </c>
      <c r="Q320" s="75">
        <v>252.85400000000001</v>
      </c>
    </row>
    <row r="321" spans="1:17">
      <c r="A321" t="s">
        <v>484</v>
      </c>
      <c r="B321" s="1">
        <v>5</v>
      </c>
      <c r="C321" s="74">
        <v>0</v>
      </c>
      <c r="D321" s="3">
        <v>0.75</v>
      </c>
      <c r="E321" s="74">
        <v>0</v>
      </c>
      <c r="F321" s="3">
        <v>0.25</v>
      </c>
      <c r="G321" s="74">
        <v>0</v>
      </c>
      <c r="H321" s="3">
        <v>0.5</v>
      </c>
      <c r="I321" s="74">
        <v>0.5</v>
      </c>
      <c r="J321" s="3">
        <v>0.8</v>
      </c>
      <c r="K321" s="74">
        <v>0</v>
      </c>
      <c r="L321" s="3">
        <v>0.3</v>
      </c>
      <c r="M321" s="75">
        <v>18205.5</v>
      </c>
      <c r="N321" s="5">
        <v>0</v>
      </c>
      <c r="O321" s="5">
        <v>5</v>
      </c>
      <c r="P321" s="3">
        <v>0.25</v>
      </c>
      <c r="Q321" s="75">
        <v>4551.375</v>
      </c>
    </row>
    <row r="322" spans="1:17">
      <c r="A322" t="s">
        <v>486</v>
      </c>
      <c r="B322" s="1">
        <v>5</v>
      </c>
      <c r="C322" s="74">
        <v>0.2</v>
      </c>
      <c r="D322" s="3">
        <v>0.75</v>
      </c>
      <c r="E322" s="74">
        <v>0</v>
      </c>
      <c r="F322" s="3">
        <v>0.25</v>
      </c>
      <c r="G322" s="74">
        <v>0</v>
      </c>
      <c r="H322" s="3">
        <v>0.5</v>
      </c>
      <c r="I322" s="74" t="s">
        <v>1774</v>
      </c>
      <c r="J322" s="3">
        <v>0.8</v>
      </c>
      <c r="K322" s="74" t="s">
        <v>1774</v>
      </c>
      <c r="L322" s="3">
        <v>0.3</v>
      </c>
      <c r="M322" s="75">
        <v>21239.75</v>
      </c>
      <c r="N322" s="5">
        <v>2</v>
      </c>
      <c r="O322" s="5">
        <v>3</v>
      </c>
      <c r="P322" s="3">
        <v>0.15000000000000002</v>
      </c>
      <c r="Q322" s="75">
        <v>3185.9625000000005</v>
      </c>
    </row>
    <row r="323" spans="1:17">
      <c r="A323" t="s">
        <v>487</v>
      </c>
      <c r="B323" s="1">
        <v>2</v>
      </c>
      <c r="C323" s="74">
        <v>0.5</v>
      </c>
      <c r="D323" s="3">
        <v>0.75</v>
      </c>
      <c r="E323" s="74">
        <v>0</v>
      </c>
      <c r="F323" s="3">
        <v>0.25</v>
      </c>
      <c r="G323" s="74">
        <v>0</v>
      </c>
      <c r="H323" s="3">
        <v>0.5</v>
      </c>
      <c r="I323" s="74" t="s">
        <v>1774</v>
      </c>
      <c r="J323" s="3">
        <v>0.8</v>
      </c>
      <c r="K323" s="74" t="s">
        <v>1774</v>
      </c>
      <c r="L323" s="3">
        <v>0.3</v>
      </c>
      <c r="M323" s="75">
        <v>4045.67</v>
      </c>
      <c r="N323" s="5">
        <v>2</v>
      </c>
      <c r="O323" s="5">
        <v>3</v>
      </c>
      <c r="P323" s="3">
        <v>0.15000000000000002</v>
      </c>
      <c r="Q323" s="75">
        <v>606.85050000000012</v>
      </c>
    </row>
    <row r="324" spans="1:17">
      <c r="A324" t="s">
        <v>488</v>
      </c>
      <c r="B324" s="1">
        <v>2</v>
      </c>
      <c r="C324" s="74">
        <v>0.5</v>
      </c>
      <c r="D324" s="3">
        <v>0.75</v>
      </c>
      <c r="E324" s="74">
        <v>1</v>
      </c>
      <c r="F324" s="3">
        <v>0.25</v>
      </c>
      <c r="G324" s="74">
        <v>0</v>
      </c>
      <c r="H324" s="3">
        <v>0.5</v>
      </c>
      <c r="I324" s="74" t="s">
        <v>1774</v>
      </c>
      <c r="J324" s="3">
        <v>0.8</v>
      </c>
      <c r="K324" s="74" t="s">
        <v>1774</v>
      </c>
      <c r="L324" s="3">
        <v>0.3</v>
      </c>
      <c r="M324" s="75">
        <v>10114.17</v>
      </c>
      <c r="N324" s="5">
        <v>3</v>
      </c>
      <c r="O324" s="5">
        <v>2</v>
      </c>
      <c r="P324" s="3">
        <v>0.1</v>
      </c>
      <c r="Q324" s="75">
        <v>1011.417</v>
      </c>
    </row>
    <row r="325" spans="1:17">
      <c r="A325" t="s">
        <v>489</v>
      </c>
      <c r="B325" s="1">
        <v>1</v>
      </c>
      <c r="C325" s="74">
        <v>1</v>
      </c>
      <c r="D325" s="3">
        <v>0.75</v>
      </c>
      <c r="E325" s="74">
        <v>1</v>
      </c>
      <c r="F325" s="3">
        <v>0.25</v>
      </c>
      <c r="G325" s="74">
        <v>1</v>
      </c>
      <c r="H325" s="3">
        <v>0.5</v>
      </c>
      <c r="I325" s="74" t="s">
        <v>1774</v>
      </c>
      <c r="J325" s="3">
        <v>0.8</v>
      </c>
      <c r="K325" s="74" t="s">
        <v>1774</v>
      </c>
      <c r="L325" s="3">
        <v>0.3</v>
      </c>
      <c r="M325" s="75">
        <v>5057.08</v>
      </c>
      <c r="N325" s="5">
        <v>5</v>
      </c>
      <c r="O325" s="5">
        <v>0</v>
      </c>
      <c r="P325" s="3">
        <v>0</v>
      </c>
      <c r="Q325" s="75">
        <v>0</v>
      </c>
    </row>
    <row r="326" spans="1:17">
      <c r="A326" t="s">
        <v>490</v>
      </c>
      <c r="B326" s="1">
        <v>5</v>
      </c>
      <c r="C326" s="74">
        <v>0</v>
      </c>
      <c r="D326" s="3">
        <v>0.5</v>
      </c>
      <c r="E326" s="74">
        <v>0</v>
      </c>
      <c r="F326" s="3">
        <v>0.25</v>
      </c>
      <c r="G326" s="74">
        <v>0</v>
      </c>
      <c r="H326" s="3">
        <v>0.5</v>
      </c>
      <c r="I326" s="74">
        <v>1</v>
      </c>
      <c r="J326" s="3">
        <v>0.8</v>
      </c>
      <c r="K326" s="74">
        <v>0.14285714285714285</v>
      </c>
      <c r="L326" s="3">
        <v>0.3</v>
      </c>
      <c r="M326" s="75">
        <v>20228.330000000002</v>
      </c>
      <c r="N326" s="5">
        <v>1</v>
      </c>
      <c r="O326" s="5">
        <v>4</v>
      </c>
      <c r="P326" s="3">
        <v>0.2</v>
      </c>
      <c r="Q326" s="75">
        <v>4045.6660000000006</v>
      </c>
    </row>
    <row r="327" spans="1:17">
      <c r="A327" t="s">
        <v>492</v>
      </c>
      <c r="B327" s="1">
        <v>332</v>
      </c>
      <c r="C327" s="74">
        <v>0.18674698795180722</v>
      </c>
      <c r="D327" s="3">
        <v>0.5</v>
      </c>
      <c r="E327" s="74">
        <v>0.59337349397590367</v>
      </c>
      <c r="F327" s="3">
        <v>0.25</v>
      </c>
      <c r="G327" s="74">
        <v>4.5180722891566265E-2</v>
      </c>
      <c r="H327" s="3">
        <v>0.1</v>
      </c>
      <c r="I327" s="74">
        <v>0.84455958549222798</v>
      </c>
      <c r="J327" s="3">
        <v>0.8</v>
      </c>
      <c r="K327" s="74">
        <v>3.9845758354755782E-2</v>
      </c>
      <c r="L327" s="3">
        <v>0.3</v>
      </c>
      <c r="M327" s="75">
        <v>1384629.38</v>
      </c>
      <c r="N327" s="5">
        <v>2</v>
      </c>
      <c r="O327" s="5">
        <v>3</v>
      </c>
      <c r="P327" s="3">
        <v>0.15000000000000002</v>
      </c>
      <c r="Q327" s="75">
        <v>207694.40700000001</v>
      </c>
    </row>
    <row r="328" spans="1:17">
      <c r="A328" t="s">
        <v>494</v>
      </c>
      <c r="B328" s="1">
        <v>2</v>
      </c>
      <c r="C328" s="74">
        <v>0</v>
      </c>
      <c r="D328" s="3">
        <v>0.75</v>
      </c>
      <c r="E328" s="74">
        <v>0</v>
      </c>
      <c r="F328" s="3">
        <v>0.25</v>
      </c>
      <c r="G328" s="74">
        <v>0.5</v>
      </c>
      <c r="H328" s="3">
        <v>0.5</v>
      </c>
      <c r="I328" s="74">
        <v>1</v>
      </c>
      <c r="J328" s="3">
        <v>0.8</v>
      </c>
      <c r="K328" s="74" t="s">
        <v>1774</v>
      </c>
      <c r="L328" s="3">
        <v>0.3</v>
      </c>
      <c r="M328" s="75">
        <v>10114.17</v>
      </c>
      <c r="N328" s="5">
        <v>3</v>
      </c>
      <c r="O328" s="5">
        <v>2</v>
      </c>
      <c r="P328" s="3">
        <v>0.1</v>
      </c>
      <c r="Q328" s="75">
        <v>1011.417</v>
      </c>
    </row>
    <row r="329" spans="1:17">
      <c r="A329" t="s">
        <v>495</v>
      </c>
      <c r="B329" s="1">
        <v>1</v>
      </c>
      <c r="C329" s="74">
        <v>0</v>
      </c>
      <c r="D329" s="3">
        <v>0.75</v>
      </c>
      <c r="E329" s="74">
        <v>0</v>
      </c>
      <c r="F329" s="3">
        <v>0.25</v>
      </c>
      <c r="G329" s="74">
        <v>0</v>
      </c>
      <c r="H329" s="3">
        <v>0.5</v>
      </c>
      <c r="I329" s="74" t="s">
        <v>1774</v>
      </c>
      <c r="J329" s="3">
        <v>0.8</v>
      </c>
      <c r="K329" s="74" t="s">
        <v>1774</v>
      </c>
      <c r="L329" s="3">
        <v>0.3</v>
      </c>
      <c r="M329" s="75">
        <v>5057.08</v>
      </c>
      <c r="N329" s="5">
        <v>2</v>
      </c>
      <c r="O329" s="5">
        <v>3</v>
      </c>
      <c r="P329" s="3">
        <v>0.15000000000000002</v>
      </c>
      <c r="Q329" s="75">
        <v>758.56200000000013</v>
      </c>
    </row>
    <row r="330" spans="1:17">
      <c r="A330" t="s">
        <v>496</v>
      </c>
      <c r="B330" s="1">
        <v>1</v>
      </c>
      <c r="C330" s="74">
        <v>1</v>
      </c>
      <c r="D330" s="3">
        <v>0.75</v>
      </c>
      <c r="E330" s="74">
        <v>1</v>
      </c>
      <c r="F330" s="3">
        <v>0.25</v>
      </c>
      <c r="G330" s="74">
        <v>1</v>
      </c>
      <c r="H330" s="3">
        <v>0.5</v>
      </c>
      <c r="I330" s="74">
        <v>0</v>
      </c>
      <c r="J330" s="3">
        <v>0.8</v>
      </c>
      <c r="K330" s="74" t="s">
        <v>1774</v>
      </c>
      <c r="L330" s="3">
        <v>0.3</v>
      </c>
      <c r="M330" s="75">
        <v>4045.67</v>
      </c>
      <c r="N330" s="5">
        <v>4</v>
      </c>
      <c r="O330" s="5">
        <v>1</v>
      </c>
      <c r="P330" s="3">
        <v>0.05</v>
      </c>
      <c r="Q330" s="75">
        <v>202.2835</v>
      </c>
    </row>
    <row r="331" spans="1:17">
      <c r="A331" t="s">
        <v>497</v>
      </c>
      <c r="B331" s="1">
        <v>3</v>
      </c>
      <c r="C331" s="74">
        <v>0.33333333333333331</v>
      </c>
      <c r="D331" s="3">
        <v>0.75</v>
      </c>
      <c r="E331" s="74">
        <v>0</v>
      </c>
      <c r="F331" s="3">
        <v>0.25</v>
      </c>
      <c r="G331" s="74">
        <v>0</v>
      </c>
      <c r="H331" s="3">
        <v>0.5</v>
      </c>
      <c r="I331" s="74" t="s">
        <v>1774</v>
      </c>
      <c r="J331" s="3">
        <v>0.8</v>
      </c>
      <c r="K331" s="74" t="s">
        <v>1774</v>
      </c>
      <c r="L331" s="3">
        <v>0.3</v>
      </c>
      <c r="M331" s="75">
        <v>12137</v>
      </c>
      <c r="N331" s="5">
        <v>2</v>
      </c>
      <c r="O331" s="5">
        <v>3</v>
      </c>
      <c r="P331" s="3">
        <v>0.15000000000000002</v>
      </c>
      <c r="Q331" s="75">
        <v>1820.5500000000002</v>
      </c>
    </row>
    <row r="332" spans="1:17">
      <c r="A332" t="s">
        <v>498</v>
      </c>
      <c r="B332" s="1">
        <v>1</v>
      </c>
      <c r="C332" s="74">
        <v>1</v>
      </c>
      <c r="D332" s="3">
        <v>0.75</v>
      </c>
      <c r="E332" s="74">
        <v>0</v>
      </c>
      <c r="F332" s="3">
        <v>0.25</v>
      </c>
      <c r="G332" s="74">
        <v>1</v>
      </c>
      <c r="H332" s="3">
        <v>0.5</v>
      </c>
      <c r="I332" s="74" t="s">
        <v>1774</v>
      </c>
      <c r="J332" s="3">
        <v>0.8</v>
      </c>
      <c r="K332" s="74" t="s">
        <v>1774</v>
      </c>
      <c r="L332" s="3">
        <v>0.3</v>
      </c>
      <c r="M332" s="75">
        <v>5057.08</v>
      </c>
      <c r="N332" s="5">
        <v>4</v>
      </c>
      <c r="O332" s="5">
        <v>1</v>
      </c>
      <c r="P332" s="3">
        <v>0.05</v>
      </c>
      <c r="Q332" s="75">
        <v>252.85400000000001</v>
      </c>
    </row>
    <row r="333" spans="1:17">
      <c r="A333" t="s">
        <v>499</v>
      </c>
      <c r="B333" s="1">
        <v>1</v>
      </c>
      <c r="C333" s="74">
        <v>1</v>
      </c>
      <c r="D333" s="3">
        <v>0.75</v>
      </c>
      <c r="E333" s="74">
        <v>1</v>
      </c>
      <c r="F333" s="3">
        <v>0.25</v>
      </c>
      <c r="G333" s="74">
        <v>0</v>
      </c>
      <c r="H333" s="3">
        <v>0.5</v>
      </c>
      <c r="I333" s="74">
        <v>0</v>
      </c>
      <c r="J333" s="3">
        <v>0.8</v>
      </c>
      <c r="K333" s="74">
        <v>0</v>
      </c>
      <c r="L333" s="3">
        <v>0.3</v>
      </c>
      <c r="M333" s="75">
        <v>2022.83</v>
      </c>
      <c r="N333" s="5">
        <v>2</v>
      </c>
      <c r="O333" s="5">
        <v>3</v>
      </c>
      <c r="P333" s="3">
        <v>0.15000000000000002</v>
      </c>
      <c r="Q333" s="75">
        <v>303.42450000000002</v>
      </c>
    </row>
    <row r="334" spans="1:17">
      <c r="A334" t="s">
        <v>500</v>
      </c>
      <c r="B334" s="1">
        <v>2</v>
      </c>
      <c r="C334" s="74">
        <v>1</v>
      </c>
      <c r="D334" s="3">
        <v>0.75</v>
      </c>
      <c r="E334" s="74">
        <v>0.5</v>
      </c>
      <c r="F334" s="3">
        <v>0.25</v>
      </c>
      <c r="G334" s="74">
        <v>0.5</v>
      </c>
      <c r="H334" s="3">
        <v>0.5</v>
      </c>
      <c r="I334" s="74">
        <v>1</v>
      </c>
      <c r="J334" s="3">
        <v>0.8</v>
      </c>
      <c r="K334" s="74">
        <v>0</v>
      </c>
      <c r="L334" s="3">
        <v>0.3</v>
      </c>
      <c r="M334" s="75">
        <v>8091.33</v>
      </c>
      <c r="N334" s="5">
        <v>4</v>
      </c>
      <c r="O334" s="5">
        <v>1</v>
      </c>
      <c r="P334" s="3">
        <v>0.05</v>
      </c>
      <c r="Q334" s="75">
        <v>404.56650000000002</v>
      </c>
    </row>
    <row r="335" spans="1:17">
      <c r="A335" t="s">
        <v>501</v>
      </c>
      <c r="B335" s="1">
        <v>1</v>
      </c>
      <c r="C335" s="74">
        <v>0</v>
      </c>
      <c r="D335" s="3">
        <v>0.75</v>
      </c>
      <c r="E335" s="74">
        <v>2</v>
      </c>
      <c r="F335" s="3">
        <v>0.25</v>
      </c>
      <c r="G335" s="74">
        <v>0</v>
      </c>
      <c r="H335" s="3">
        <v>0.5</v>
      </c>
      <c r="I335" s="74" t="s">
        <v>1774</v>
      </c>
      <c r="J335" s="3">
        <v>0.8</v>
      </c>
      <c r="K335" s="74" t="s">
        <v>1774</v>
      </c>
      <c r="L335" s="3">
        <v>0.3</v>
      </c>
      <c r="M335" s="75">
        <v>5057.08</v>
      </c>
      <c r="N335" s="5">
        <v>3</v>
      </c>
      <c r="O335" s="5">
        <v>2</v>
      </c>
      <c r="P335" s="3">
        <v>0.1</v>
      </c>
      <c r="Q335" s="75">
        <v>505.70800000000003</v>
      </c>
    </row>
    <row r="336" spans="1:17">
      <c r="A336" t="s">
        <v>502</v>
      </c>
      <c r="B336" s="1">
        <v>2</v>
      </c>
      <c r="C336" s="74">
        <v>0.5</v>
      </c>
      <c r="D336" s="3">
        <v>0.75</v>
      </c>
      <c r="E336" s="74">
        <v>0.5</v>
      </c>
      <c r="F336" s="3">
        <v>0.25</v>
      </c>
      <c r="G336" s="74">
        <v>0</v>
      </c>
      <c r="H336" s="3">
        <v>0.5</v>
      </c>
      <c r="I336" s="74" t="s">
        <v>1774</v>
      </c>
      <c r="J336" s="3">
        <v>0.8</v>
      </c>
      <c r="K336" s="74">
        <v>0</v>
      </c>
      <c r="L336" s="3">
        <v>0.3</v>
      </c>
      <c r="M336" s="75">
        <v>10114.17</v>
      </c>
      <c r="N336" s="5">
        <v>2</v>
      </c>
      <c r="O336" s="5">
        <v>3</v>
      </c>
      <c r="P336" s="3">
        <v>0.15000000000000002</v>
      </c>
      <c r="Q336" s="75">
        <v>1517.1255000000003</v>
      </c>
    </row>
    <row r="337" spans="1:17">
      <c r="A337" t="s">
        <v>503</v>
      </c>
      <c r="B337" s="1">
        <v>7</v>
      </c>
      <c r="C337" s="74">
        <v>0.2857142857142857</v>
      </c>
      <c r="D337" s="3">
        <v>0.75</v>
      </c>
      <c r="E337" s="74">
        <v>0.2857142857142857</v>
      </c>
      <c r="F337" s="3">
        <v>0.25</v>
      </c>
      <c r="G337" s="74">
        <v>0</v>
      </c>
      <c r="H337" s="3">
        <v>0.4</v>
      </c>
      <c r="I337" s="74">
        <v>1</v>
      </c>
      <c r="J337" s="3">
        <v>0.8</v>
      </c>
      <c r="K337" s="74">
        <v>0</v>
      </c>
      <c r="L337" s="3">
        <v>0.3</v>
      </c>
      <c r="M337" s="75">
        <v>32365.33</v>
      </c>
      <c r="N337" s="5">
        <v>2</v>
      </c>
      <c r="O337" s="5">
        <v>3</v>
      </c>
      <c r="P337" s="3">
        <v>0.15000000000000002</v>
      </c>
      <c r="Q337" s="75">
        <v>4854.799500000001</v>
      </c>
    </row>
    <row r="338" spans="1:17">
      <c r="A338" t="s">
        <v>505</v>
      </c>
      <c r="B338" s="1">
        <v>1</v>
      </c>
      <c r="C338" s="74">
        <v>1</v>
      </c>
      <c r="D338" s="3">
        <v>0.75</v>
      </c>
      <c r="E338" s="74">
        <v>1</v>
      </c>
      <c r="F338" s="3">
        <v>0.25</v>
      </c>
      <c r="G338" s="74">
        <v>0</v>
      </c>
      <c r="H338" s="3">
        <v>0.5</v>
      </c>
      <c r="I338" s="74" t="s">
        <v>1774</v>
      </c>
      <c r="J338" s="3">
        <v>0.8</v>
      </c>
      <c r="K338" s="74" t="s">
        <v>1774</v>
      </c>
      <c r="L338" s="3">
        <v>0.3</v>
      </c>
      <c r="M338" s="75">
        <v>5057.08</v>
      </c>
      <c r="N338" s="5">
        <v>4</v>
      </c>
      <c r="O338" s="5">
        <v>1</v>
      </c>
      <c r="P338" s="3">
        <v>0.05</v>
      </c>
      <c r="Q338" s="75">
        <v>252.85400000000001</v>
      </c>
    </row>
    <row r="339" spans="1:17">
      <c r="A339" t="s">
        <v>507</v>
      </c>
      <c r="B339" s="1">
        <v>1</v>
      </c>
      <c r="C339" s="74">
        <v>1</v>
      </c>
      <c r="D339" s="3">
        <v>0.75</v>
      </c>
      <c r="E339" s="74">
        <v>1</v>
      </c>
      <c r="F339" s="3">
        <v>0.25</v>
      </c>
      <c r="G339" s="74">
        <v>0</v>
      </c>
      <c r="H339" s="3">
        <v>0.5</v>
      </c>
      <c r="I339" s="74" t="s">
        <v>1774</v>
      </c>
      <c r="J339" s="3">
        <v>0.8</v>
      </c>
      <c r="K339" s="74" t="s">
        <v>1774</v>
      </c>
      <c r="L339" s="3">
        <v>0.3</v>
      </c>
      <c r="M339" s="75">
        <v>6068.5</v>
      </c>
      <c r="N339" s="5">
        <v>4</v>
      </c>
      <c r="O339" s="5">
        <v>1</v>
      </c>
      <c r="P339" s="3">
        <v>0.05</v>
      </c>
      <c r="Q339" s="75">
        <v>303.42500000000001</v>
      </c>
    </row>
    <row r="340" spans="1:17">
      <c r="A340" t="s">
        <v>508</v>
      </c>
      <c r="B340" s="1">
        <v>2</v>
      </c>
      <c r="C340" s="74">
        <v>1</v>
      </c>
      <c r="D340" s="3">
        <v>0.75</v>
      </c>
      <c r="E340" s="74">
        <v>1</v>
      </c>
      <c r="F340" s="3">
        <v>0.25</v>
      </c>
      <c r="G340" s="74">
        <v>1</v>
      </c>
      <c r="H340" s="3">
        <v>0.5</v>
      </c>
      <c r="I340" s="74" t="s">
        <v>1774</v>
      </c>
      <c r="J340" s="3">
        <v>0.8</v>
      </c>
      <c r="K340" s="74" t="s">
        <v>1774</v>
      </c>
      <c r="L340" s="3">
        <v>0.3</v>
      </c>
      <c r="M340" s="75">
        <v>9102.75</v>
      </c>
      <c r="N340" s="5">
        <v>5</v>
      </c>
      <c r="O340" s="5">
        <v>0</v>
      </c>
      <c r="P340" s="3">
        <v>0</v>
      </c>
      <c r="Q340" s="75">
        <v>0</v>
      </c>
    </row>
    <row r="341" spans="1:17">
      <c r="A341" t="s">
        <v>509</v>
      </c>
      <c r="B341" s="1">
        <v>4</v>
      </c>
      <c r="C341" s="74">
        <v>0</v>
      </c>
      <c r="D341" s="3">
        <v>0.75</v>
      </c>
      <c r="E341" s="74">
        <v>0</v>
      </c>
      <c r="F341" s="3">
        <v>0.25</v>
      </c>
      <c r="G341" s="74">
        <v>0</v>
      </c>
      <c r="H341" s="3">
        <v>0.5</v>
      </c>
      <c r="I341" s="74" t="s">
        <v>1774</v>
      </c>
      <c r="J341" s="3">
        <v>0.8</v>
      </c>
      <c r="K341" s="74">
        <v>0</v>
      </c>
      <c r="L341" s="3">
        <v>0.3</v>
      </c>
      <c r="M341" s="75">
        <v>16182.67</v>
      </c>
      <c r="N341" s="5">
        <v>1</v>
      </c>
      <c r="O341" s="5">
        <v>4</v>
      </c>
      <c r="P341" s="3">
        <v>0.2</v>
      </c>
      <c r="Q341" s="75">
        <v>3236.5340000000001</v>
      </c>
    </row>
    <row r="342" spans="1:17">
      <c r="A342" t="s">
        <v>511</v>
      </c>
      <c r="B342" s="1">
        <v>1</v>
      </c>
      <c r="C342" s="74">
        <v>1</v>
      </c>
      <c r="D342" s="3">
        <v>0.75</v>
      </c>
      <c r="E342" s="74">
        <v>1</v>
      </c>
      <c r="F342" s="3">
        <v>0.25</v>
      </c>
      <c r="G342" s="74">
        <v>1</v>
      </c>
      <c r="H342" s="3">
        <v>0.5</v>
      </c>
      <c r="I342" s="74" t="s">
        <v>1774</v>
      </c>
      <c r="J342" s="3">
        <v>0.8</v>
      </c>
      <c r="K342" s="74" t="s">
        <v>1774</v>
      </c>
      <c r="L342" s="3">
        <v>0.3</v>
      </c>
      <c r="M342" s="75">
        <v>4045.67</v>
      </c>
      <c r="N342" s="5">
        <v>5</v>
      </c>
      <c r="O342" s="5">
        <v>0</v>
      </c>
      <c r="P342" s="3">
        <v>0</v>
      </c>
      <c r="Q342" s="75">
        <v>0</v>
      </c>
    </row>
    <row r="343" spans="1:17">
      <c r="A343" t="s">
        <v>512</v>
      </c>
      <c r="B343" s="1">
        <v>3</v>
      </c>
      <c r="C343" s="74">
        <v>0.33333333333333331</v>
      </c>
      <c r="D343" s="3">
        <v>0.75</v>
      </c>
      <c r="E343" s="74">
        <v>0.33333333333333331</v>
      </c>
      <c r="F343" s="3">
        <v>0.25</v>
      </c>
      <c r="G343" s="74">
        <v>0</v>
      </c>
      <c r="H343" s="3">
        <v>0.5</v>
      </c>
      <c r="I343" s="74">
        <v>0.5</v>
      </c>
      <c r="J343" s="3">
        <v>0.8</v>
      </c>
      <c r="K343" s="74">
        <v>0</v>
      </c>
      <c r="L343" s="3">
        <v>0.3</v>
      </c>
      <c r="M343" s="75">
        <v>15171.25</v>
      </c>
      <c r="N343" s="5">
        <v>1</v>
      </c>
      <c r="O343" s="5">
        <v>4</v>
      </c>
      <c r="P343" s="3">
        <v>0.2</v>
      </c>
      <c r="Q343" s="75">
        <v>3034.25</v>
      </c>
    </row>
    <row r="344" spans="1:17">
      <c r="A344" t="s">
        <v>514</v>
      </c>
      <c r="B344" s="1">
        <v>1</v>
      </c>
      <c r="C344" s="74">
        <v>1</v>
      </c>
      <c r="D344" s="3">
        <v>0.75</v>
      </c>
      <c r="E344" s="74">
        <v>0</v>
      </c>
      <c r="F344" s="3">
        <v>0.25</v>
      </c>
      <c r="G344" s="74">
        <v>0</v>
      </c>
      <c r="H344" s="3">
        <v>0.5</v>
      </c>
      <c r="I344" s="74" t="s">
        <v>1774</v>
      </c>
      <c r="J344" s="3">
        <v>0.8</v>
      </c>
      <c r="K344" s="74" t="s">
        <v>1774</v>
      </c>
      <c r="L344" s="3">
        <v>0.3</v>
      </c>
      <c r="M344" s="75">
        <v>5057.08</v>
      </c>
      <c r="N344" s="5">
        <v>3</v>
      </c>
      <c r="O344" s="5">
        <v>2</v>
      </c>
      <c r="P344" s="3">
        <v>0.1</v>
      </c>
      <c r="Q344" s="75">
        <v>505.70800000000003</v>
      </c>
    </row>
    <row r="345" spans="1:17">
      <c r="A345" t="s">
        <v>515</v>
      </c>
      <c r="B345" s="1">
        <v>49</v>
      </c>
      <c r="C345" s="74">
        <v>0.30612244897959184</v>
      </c>
      <c r="D345" s="3">
        <v>0.5</v>
      </c>
      <c r="E345" s="74">
        <v>0.46938775510204084</v>
      </c>
      <c r="F345" s="3">
        <v>0.25</v>
      </c>
      <c r="G345" s="74">
        <v>0.14285714285714285</v>
      </c>
      <c r="H345" s="3">
        <v>0.3</v>
      </c>
      <c r="I345" s="74">
        <v>0.8214285714285714</v>
      </c>
      <c r="J345" s="3">
        <v>0.8</v>
      </c>
      <c r="K345" s="74">
        <v>0.12820512820512819</v>
      </c>
      <c r="L345" s="3">
        <v>0.3</v>
      </c>
      <c r="M345" s="75">
        <v>201271.91</v>
      </c>
      <c r="N345" s="5">
        <v>2</v>
      </c>
      <c r="O345" s="5">
        <v>3</v>
      </c>
      <c r="P345" s="3">
        <v>0.15000000000000002</v>
      </c>
      <c r="Q345" s="75">
        <v>30190.786500000006</v>
      </c>
    </row>
    <row r="346" spans="1:17">
      <c r="A346" t="s">
        <v>517</v>
      </c>
      <c r="B346" s="1">
        <v>8</v>
      </c>
      <c r="C346" s="74">
        <v>0.5</v>
      </c>
      <c r="D346" s="3">
        <v>0.5</v>
      </c>
      <c r="E346" s="74">
        <v>0.5</v>
      </c>
      <c r="F346" s="3">
        <v>0.25</v>
      </c>
      <c r="G346" s="74">
        <v>0.125</v>
      </c>
      <c r="H346" s="3">
        <v>0.4</v>
      </c>
      <c r="I346" s="74">
        <v>1</v>
      </c>
      <c r="J346" s="3">
        <v>0.8</v>
      </c>
      <c r="K346" s="74">
        <v>0</v>
      </c>
      <c r="L346" s="3">
        <v>0.3</v>
      </c>
      <c r="M346" s="75">
        <v>30342.5</v>
      </c>
      <c r="N346" s="5">
        <v>3</v>
      </c>
      <c r="O346" s="5">
        <v>2</v>
      </c>
      <c r="P346" s="3">
        <v>0.1</v>
      </c>
      <c r="Q346" s="75">
        <v>3034.25</v>
      </c>
    </row>
    <row r="347" spans="1:17">
      <c r="A347" t="s">
        <v>519</v>
      </c>
      <c r="B347" s="1">
        <v>2</v>
      </c>
      <c r="C347" s="74">
        <v>0</v>
      </c>
      <c r="D347" s="3">
        <v>0.75</v>
      </c>
      <c r="E347" s="74">
        <v>0</v>
      </c>
      <c r="F347" s="3">
        <v>0.25</v>
      </c>
      <c r="G347" s="74">
        <v>0</v>
      </c>
      <c r="H347" s="3">
        <v>0.5</v>
      </c>
      <c r="I347" s="74" t="s">
        <v>1774</v>
      </c>
      <c r="J347" s="3">
        <v>0.8</v>
      </c>
      <c r="K347" s="74" t="s">
        <v>1774</v>
      </c>
      <c r="L347" s="3">
        <v>0.3</v>
      </c>
      <c r="M347" s="75">
        <v>8091.33</v>
      </c>
      <c r="N347" s="5">
        <v>2</v>
      </c>
      <c r="O347" s="5">
        <v>3</v>
      </c>
      <c r="P347" s="3">
        <v>0.15000000000000002</v>
      </c>
      <c r="Q347" s="75">
        <v>1213.6995000000002</v>
      </c>
    </row>
    <row r="348" spans="1:17">
      <c r="A348" t="s">
        <v>521</v>
      </c>
      <c r="B348" s="1">
        <v>9</v>
      </c>
      <c r="C348" s="74">
        <v>0.22222222222222221</v>
      </c>
      <c r="D348" s="3">
        <v>0.75</v>
      </c>
      <c r="E348" s="74">
        <v>0</v>
      </c>
      <c r="F348" s="3">
        <v>0.25</v>
      </c>
      <c r="G348" s="74">
        <v>0.1111111111111111</v>
      </c>
      <c r="H348" s="3">
        <v>0.4</v>
      </c>
      <c r="I348" s="74">
        <v>0</v>
      </c>
      <c r="J348" s="3">
        <v>0.8</v>
      </c>
      <c r="K348" s="74">
        <v>0</v>
      </c>
      <c r="L348" s="3">
        <v>0.3</v>
      </c>
      <c r="M348" s="75">
        <v>24274</v>
      </c>
      <c r="N348" s="5">
        <v>0</v>
      </c>
      <c r="O348" s="5">
        <v>5</v>
      </c>
      <c r="P348" s="3">
        <v>0.25</v>
      </c>
      <c r="Q348" s="75">
        <v>6068.5</v>
      </c>
    </row>
    <row r="349" spans="1:17">
      <c r="A349" t="s">
        <v>522</v>
      </c>
      <c r="B349" s="1">
        <v>3</v>
      </c>
      <c r="C349" s="74">
        <v>0.66666666666666663</v>
      </c>
      <c r="D349" s="3">
        <v>0.75</v>
      </c>
      <c r="E349" s="74">
        <v>0.33333333333333331</v>
      </c>
      <c r="F349" s="3">
        <v>0.25</v>
      </c>
      <c r="G349" s="74">
        <v>0</v>
      </c>
      <c r="H349" s="3">
        <v>0.5</v>
      </c>
      <c r="I349" s="74">
        <v>1</v>
      </c>
      <c r="J349" s="3">
        <v>0.8</v>
      </c>
      <c r="K349" s="74">
        <v>0</v>
      </c>
      <c r="L349" s="3">
        <v>0.3</v>
      </c>
      <c r="M349" s="75">
        <v>15171.25</v>
      </c>
      <c r="N349" s="5">
        <v>2</v>
      </c>
      <c r="O349" s="5">
        <v>3</v>
      </c>
      <c r="P349" s="3">
        <v>0.15000000000000002</v>
      </c>
      <c r="Q349" s="75">
        <v>2275.6875000000005</v>
      </c>
    </row>
    <row r="350" spans="1:17">
      <c r="A350" t="s">
        <v>523</v>
      </c>
      <c r="B350" s="1">
        <v>1</v>
      </c>
      <c r="C350" s="74">
        <v>1</v>
      </c>
      <c r="D350" s="3">
        <v>0.75</v>
      </c>
      <c r="E350" s="74">
        <v>0</v>
      </c>
      <c r="F350" s="3">
        <v>0.25</v>
      </c>
      <c r="G350" s="74">
        <v>1</v>
      </c>
      <c r="H350" s="3">
        <v>0.5</v>
      </c>
      <c r="I350" s="74" t="s">
        <v>1774</v>
      </c>
      <c r="J350" s="3">
        <v>0.8</v>
      </c>
      <c r="K350" s="74">
        <v>1</v>
      </c>
      <c r="L350" s="3">
        <v>0.3</v>
      </c>
      <c r="M350" s="75">
        <v>5057.08</v>
      </c>
      <c r="N350" s="5">
        <v>4</v>
      </c>
      <c r="O350" s="5">
        <v>1</v>
      </c>
      <c r="P350" s="3">
        <v>0.05</v>
      </c>
      <c r="Q350" s="75">
        <v>252.85400000000001</v>
      </c>
    </row>
    <row r="351" spans="1:17">
      <c r="A351" t="s">
        <v>524</v>
      </c>
      <c r="B351" s="1">
        <v>7</v>
      </c>
      <c r="C351" s="74">
        <v>0</v>
      </c>
      <c r="D351" s="3">
        <v>0.75</v>
      </c>
      <c r="E351" s="74">
        <v>0</v>
      </c>
      <c r="F351" s="3">
        <v>0.25</v>
      </c>
      <c r="G351" s="74">
        <v>0</v>
      </c>
      <c r="H351" s="3">
        <v>0.4</v>
      </c>
      <c r="I351" s="74">
        <v>0.5</v>
      </c>
      <c r="J351" s="3">
        <v>0.8</v>
      </c>
      <c r="K351" s="74">
        <v>0</v>
      </c>
      <c r="L351" s="3">
        <v>0.3</v>
      </c>
      <c r="M351" s="75">
        <v>32365.33</v>
      </c>
      <c r="N351" s="5">
        <v>0</v>
      </c>
      <c r="O351" s="5">
        <v>5</v>
      </c>
      <c r="P351" s="3">
        <v>0.25</v>
      </c>
      <c r="Q351" s="75">
        <v>8091.3325000000004</v>
      </c>
    </row>
    <row r="352" spans="1:17">
      <c r="A352" t="s">
        <v>526</v>
      </c>
      <c r="B352" s="1">
        <v>3</v>
      </c>
      <c r="C352" s="74">
        <v>0</v>
      </c>
      <c r="D352" s="3">
        <v>0.75</v>
      </c>
      <c r="E352" s="74">
        <v>0.33333333333333331</v>
      </c>
      <c r="F352" s="3">
        <v>0.25</v>
      </c>
      <c r="G352" s="74">
        <v>0</v>
      </c>
      <c r="H352" s="3">
        <v>0.5</v>
      </c>
      <c r="I352" s="74">
        <v>1</v>
      </c>
      <c r="J352" s="3">
        <v>0.8</v>
      </c>
      <c r="K352" s="74">
        <v>0</v>
      </c>
      <c r="L352" s="3">
        <v>0.3</v>
      </c>
      <c r="M352" s="75">
        <v>16182.67</v>
      </c>
      <c r="N352" s="5">
        <v>2</v>
      </c>
      <c r="O352" s="5">
        <v>3</v>
      </c>
      <c r="P352" s="3">
        <v>0.15000000000000002</v>
      </c>
      <c r="Q352" s="75">
        <v>2427.4005000000002</v>
      </c>
    </row>
    <row r="353" spans="1:17">
      <c r="A353" t="s">
        <v>528</v>
      </c>
      <c r="B353" s="1">
        <v>2</v>
      </c>
      <c r="C353" s="74">
        <v>1</v>
      </c>
      <c r="D353" s="3">
        <v>0.75</v>
      </c>
      <c r="E353" s="74">
        <v>0</v>
      </c>
      <c r="F353" s="3">
        <v>0.25</v>
      </c>
      <c r="G353" s="74">
        <v>0.5</v>
      </c>
      <c r="H353" s="3">
        <v>0.5</v>
      </c>
      <c r="I353" s="74" t="s">
        <v>1774</v>
      </c>
      <c r="J353" s="3">
        <v>0.8</v>
      </c>
      <c r="K353" s="74">
        <v>0</v>
      </c>
      <c r="L353" s="3">
        <v>0.3</v>
      </c>
      <c r="M353" s="75">
        <v>9102.75</v>
      </c>
      <c r="N353" s="5">
        <v>3</v>
      </c>
      <c r="O353" s="5">
        <v>2</v>
      </c>
      <c r="P353" s="3">
        <v>0.1</v>
      </c>
      <c r="Q353" s="75">
        <v>910.27500000000009</v>
      </c>
    </row>
    <row r="354" spans="1:17">
      <c r="A354" t="s">
        <v>529</v>
      </c>
      <c r="B354" s="1">
        <v>2</v>
      </c>
      <c r="C354" s="74">
        <v>0.5</v>
      </c>
      <c r="D354" s="3">
        <v>0.75</v>
      </c>
      <c r="E354" s="74">
        <v>0.5</v>
      </c>
      <c r="F354" s="3">
        <v>0.25</v>
      </c>
      <c r="G354" s="74">
        <v>0.5</v>
      </c>
      <c r="H354" s="3">
        <v>0.5</v>
      </c>
      <c r="I354" s="74" t="s">
        <v>1774</v>
      </c>
      <c r="J354" s="3">
        <v>0.8</v>
      </c>
      <c r="K354" s="74" t="s">
        <v>1774</v>
      </c>
      <c r="L354" s="3">
        <v>0.3</v>
      </c>
      <c r="M354" s="75">
        <v>9102.75</v>
      </c>
      <c r="N354" s="5">
        <v>4</v>
      </c>
      <c r="O354" s="5">
        <v>1</v>
      </c>
      <c r="P354" s="3">
        <v>0.05</v>
      </c>
      <c r="Q354" s="75">
        <v>455.13750000000005</v>
      </c>
    </row>
    <row r="355" spans="1:17">
      <c r="A355" t="s">
        <v>530</v>
      </c>
      <c r="B355" s="1">
        <v>8</v>
      </c>
      <c r="C355" s="74">
        <v>0.375</v>
      </c>
      <c r="D355" s="3">
        <v>0.5</v>
      </c>
      <c r="E355" s="74">
        <v>0.375</v>
      </c>
      <c r="F355" s="3">
        <v>0.25</v>
      </c>
      <c r="G355" s="74">
        <v>0</v>
      </c>
      <c r="H355" s="3">
        <v>0.4</v>
      </c>
      <c r="I355" s="74">
        <v>1</v>
      </c>
      <c r="J355" s="3">
        <v>0.8</v>
      </c>
      <c r="K355" s="74">
        <v>0</v>
      </c>
      <c r="L355" s="3">
        <v>0.3</v>
      </c>
      <c r="M355" s="75">
        <v>31353.919999999998</v>
      </c>
      <c r="N355" s="5">
        <v>2</v>
      </c>
      <c r="O355" s="5">
        <v>3</v>
      </c>
      <c r="P355" s="3">
        <v>0.15000000000000002</v>
      </c>
      <c r="Q355" s="75">
        <v>4703.0880000000006</v>
      </c>
    </row>
    <row r="356" spans="1:17">
      <c r="A356" t="s">
        <v>532</v>
      </c>
      <c r="B356" s="1">
        <v>1</v>
      </c>
      <c r="C356" s="74">
        <v>2</v>
      </c>
      <c r="D356" s="3">
        <v>0.75</v>
      </c>
      <c r="E356" s="74">
        <v>1</v>
      </c>
      <c r="F356" s="3">
        <v>0.25</v>
      </c>
      <c r="G356" s="74">
        <v>0</v>
      </c>
      <c r="H356" s="3">
        <v>0.5</v>
      </c>
      <c r="I356" s="74" t="s">
        <v>1774</v>
      </c>
      <c r="J356" s="3">
        <v>0.8</v>
      </c>
      <c r="K356" s="74" t="s">
        <v>1774</v>
      </c>
      <c r="L356" s="3">
        <v>0.3</v>
      </c>
      <c r="M356" s="75">
        <v>5057.08</v>
      </c>
      <c r="N356" s="5">
        <v>4</v>
      </c>
      <c r="O356" s="5">
        <v>1</v>
      </c>
      <c r="P356" s="3">
        <v>0.05</v>
      </c>
      <c r="Q356" s="75">
        <v>252.85400000000001</v>
      </c>
    </row>
    <row r="357" spans="1:17">
      <c r="A357" t="s">
        <v>533</v>
      </c>
      <c r="B357" s="1">
        <v>1</v>
      </c>
      <c r="C357" s="74">
        <v>1</v>
      </c>
      <c r="D357" s="3">
        <v>0.75</v>
      </c>
      <c r="E357" s="74">
        <v>1</v>
      </c>
      <c r="F357" s="3">
        <v>0.25</v>
      </c>
      <c r="G357" s="74">
        <v>0</v>
      </c>
      <c r="H357" s="3">
        <v>0.5</v>
      </c>
      <c r="I357" s="74" t="s">
        <v>1774</v>
      </c>
      <c r="J357" s="3">
        <v>0.8</v>
      </c>
      <c r="K357" s="74" t="s">
        <v>1774</v>
      </c>
      <c r="L357" s="3">
        <v>0.3</v>
      </c>
      <c r="M357" s="75">
        <v>5057.08</v>
      </c>
      <c r="N357" s="5">
        <v>4</v>
      </c>
      <c r="O357" s="5">
        <v>1</v>
      </c>
      <c r="P357" s="3">
        <v>0.05</v>
      </c>
      <c r="Q357" s="75">
        <v>252.85400000000001</v>
      </c>
    </row>
    <row r="358" spans="1:17">
      <c r="A358" t="s">
        <v>534</v>
      </c>
      <c r="B358" s="1">
        <v>6</v>
      </c>
      <c r="C358" s="74">
        <v>0.33333333333333331</v>
      </c>
      <c r="D358" s="3">
        <v>0.75</v>
      </c>
      <c r="E358" s="74">
        <v>0.16666666666666666</v>
      </c>
      <c r="F358" s="3">
        <v>0.25</v>
      </c>
      <c r="G358" s="74">
        <v>0</v>
      </c>
      <c r="H358" s="3">
        <v>0.4</v>
      </c>
      <c r="I358" s="74" t="s">
        <v>1774</v>
      </c>
      <c r="J358" s="3">
        <v>0.8</v>
      </c>
      <c r="K358" s="74">
        <v>1</v>
      </c>
      <c r="L358" s="3">
        <v>0.3</v>
      </c>
      <c r="M358" s="75">
        <v>20228.330000000002</v>
      </c>
      <c r="N358" s="5">
        <v>2</v>
      </c>
      <c r="O358" s="5">
        <v>3</v>
      </c>
      <c r="P358" s="3">
        <v>0.15000000000000002</v>
      </c>
      <c r="Q358" s="75">
        <v>3034.2495000000008</v>
      </c>
    </row>
    <row r="359" spans="1:17">
      <c r="A359" t="s">
        <v>536</v>
      </c>
      <c r="B359" s="1">
        <v>1</v>
      </c>
      <c r="C359" s="74">
        <v>1</v>
      </c>
      <c r="D359" s="3">
        <v>0.75</v>
      </c>
      <c r="E359" s="74">
        <v>1</v>
      </c>
      <c r="F359" s="3">
        <v>0.25</v>
      </c>
      <c r="G359" s="74">
        <v>0</v>
      </c>
      <c r="H359" s="3">
        <v>0.5</v>
      </c>
      <c r="I359" s="74">
        <v>1</v>
      </c>
      <c r="J359" s="3">
        <v>0.8</v>
      </c>
      <c r="K359" s="74" t="s">
        <v>1774</v>
      </c>
      <c r="L359" s="3">
        <v>0.3</v>
      </c>
      <c r="M359" s="75">
        <v>5057.08</v>
      </c>
      <c r="N359" s="5">
        <v>4</v>
      </c>
      <c r="O359" s="5">
        <v>1</v>
      </c>
      <c r="P359" s="3">
        <v>0.05</v>
      </c>
      <c r="Q359" s="75">
        <v>252.85400000000001</v>
      </c>
    </row>
    <row r="360" spans="1:17">
      <c r="A360" t="s">
        <v>537</v>
      </c>
      <c r="B360" s="1">
        <v>2</v>
      </c>
      <c r="C360" s="74">
        <v>0.5</v>
      </c>
      <c r="D360" s="3">
        <v>0.75</v>
      </c>
      <c r="E360" s="74">
        <v>0</v>
      </c>
      <c r="F360" s="3">
        <v>0.25</v>
      </c>
      <c r="G360" s="74">
        <v>0</v>
      </c>
      <c r="H360" s="3">
        <v>0.5</v>
      </c>
      <c r="I360" s="74">
        <v>1</v>
      </c>
      <c r="J360" s="3">
        <v>0.8</v>
      </c>
      <c r="K360" s="74" t="s">
        <v>1774</v>
      </c>
      <c r="L360" s="3">
        <v>0.3</v>
      </c>
      <c r="M360" s="75">
        <v>10114.17</v>
      </c>
      <c r="N360" s="5">
        <v>2</v>
      </c>
      <c r="O360" s="5">
        <v>3</v>
      </c>
      <c r="P360" s="3">
        <v>0.15000000000000002</v>
      </c>
      <c r="Q360" s="75">
        <v>1517.1255000000003</v>
      </c>
    </row>
    <row r="361" spans="1:17">
      <c r="A361" t="s">
        <v>539</v>
      </c>
      <c r="B361" s="1">
        <v>4</v>
      </c>
      <c r="C361" s="74">
        <v>0.5</v>
      </c>
      <c r="D361" s="3">
        <v>0.75</v>
      </c>
      <c r="E361" s="74">
        <v>0.5</v>
      </c>
      <c r="F361" s="3">
        <v>0.25</v>
      </c>
      <c r="G361" s="74">
        <v>0.5</v>
      </c>
      <c r="H361" s="3">
        <v>0.5</v>
      </c>
      <c r="I361" s="74" t="s">
        <v>1774</v>
      </c>
      <c r="J361" s="3">
        <v>0.8</v>
      </c>
      <c r="K361" s="74">
        <v>0</v>
      </c>
      <c r="L361" s="3">
        <v>0.3</v>
      </c>
      <c r="M361" s="75">
        <v>17194.080000000002</v>
      </c>
      <c r="N361" s="5">
        <v>3</v>
      </c>
      <c r="O361" s="5">
        <v>2</v>
      </c>
      <c r="P361" s="3">
        <v>0.1</v>
      </c>
      <c r="Q361" s="75">
        <v>1719.4080000000004</v>
      </c>
    </row>
    <row r="362" spans="1:17">
      <c r="A362" t="s">
        <v>541</v>
      </c>
      <c r="B362" s="1">
        <v>3</v>
      </c>
      <c r="C362" s="74">
        <v>1</v>
      </c>
      <c r="D362" s="3">
        <v>0.75</v>
      </c>
      <c r="E362" s="74">
        <v>0.33333333333333331</v>
      </c>
      <c r="F362" s="3">
        <v>0.25</v>
      </c>
      <c r="G362" s="74">
        <v>0</v>
      </c>
      <c r="H362" s="3">
        <v>0.5</v>
      </c>
      <c r="I362" s="74">
        <v>0.75</v>
      </c>
      <c r="J362" s="3">
        <v>0.8</v>
      </c>
      <c r="K362" s="74">
        <v>0</v>
      </c>
      <c r="L362" s="3">
        <v>0.3</v>
      </c>
      <c r="M362" s="75">
        <v>12137</v>
      </c>
      <c r="N362" s="5">
        <v>2</v>
      </c>
      <c r="O362" s="5">
        <v>3</v>
      </c>
      <c r="P362" s="3">
        <v>0.15000000000000002</v>
      </c>
      <c r="Q362" s="75">
        <v>1820.5500000000002</v>
      </c>
    </row>
    <row r="363" spans="1:17">
      <c r="A363" t="s">
        <v>542</v>
      </c>
      <c r="B363" s="1">
        <v>1</v>
      </c>
      <c r="C363" s="74">
        <v>1</v>
      </c>
      <c r="D363" s="3">
        <v>0.75</v>
      </c>
      <c r="E363" s="74">
        <v>0</v>
      </c>
      <c r="F363" s="3">
        <v>0.25</v>
      </c>
      <c r="G363" s="74">
        <v>1</v>
      </c>
      <c r="H363" s="3">
        <v>0.5</v>
      </c>
      <c r="I363" s="74" t="s">
        <v>1774</v>
      </c>
      <c r="J363" s="3">
        <v>0.8</v>
      </c>
      <c r="K363" s="74">
        <v>0</v>
      </c>
      <c r="L363" s="3">
        <v>0.3</v>
      </c>
      <c r="M363" s="75">
        <v>5057.08</v>
      </c>
      <c r="N363" s="5">
        <v>3</v>
      </c>
      <c r="O363" s="5">
        <v>2</v>
      </c>
      <c r="P363" s="3">
        <v>0.1</v>
      </c>
      <c r="Q363" s="75">
        <v>505.70800000000003</v>
      </c>
    </row>
    <row r="364" spans="1:17">
      <c r="A364" t="s">
        <v>543</v>
      </c>
      <c r="B364" s="1">
        <v>4</v>
      </c>
      <c r="C364" s="74">
        <v>0.75</v>
      </c>
      <c r="D364" s="3">
        <v>0.75</v>
      </c>
      <c r="E364" s="74">
        <v>0.75</v>
      </c>
      <c r="F364" s="3">
        <v>0.25</v>
      </c>
      <c r="G364" s="74">
        <v>0.25</v>
      </c>
      <c r="H364" s="3">
        <v>0.5</v>
      </c>
      <c r="I364" s="74">
        <v>0</v>
      </c>
      <c r="J364" s="3">
        <v>0.8</v>
      </c>
      <c r="K364" s="74" t="s">
        <v>1774</v>
      </c>
      <c r="L364" s="3">
        <v>0.3</v>
      </c>
      <c r="M364" s="75">
        <v>13148.42</v>
      </c>
      <c r="N364" s="5">
        <v>3</v>
      </c>
      <c r="O364" s="5">
        <v>2</v>
      </c>
      <c r="P364" s="3">
        <v>0.1</v>
      </c>
      <c r="Q364" s="75">
        <v>1314.8420000000001</v>
      </c>
    </row>
    <row r="365" spans="1:17">
      <c r="A365" t="s">
        <v>544</v>
      </c>
      <c r="B365" s="1">
        <v>33</v>
      </c>
      <c r="C365" s="74">
        <v>6.0606060606060608E-2</v>
      </c>
      <c r="D365" s="3">
        <v>0.5</v>
      </c>
      <c r="E365" s="74">
        <v>0.54545454545454541</v>
      </c>
      <c r="F365" s="3">
        <v>0.25</v>
      </c>
      <c r="G365" s="74">
        <v>0.15151515151515152</v>
      </c>
      <c r="H365" s="3">
        <v>0.3</v>
      </c>
      <c r="I365" s="74">
        <v>0.90909090909090906</v>
      </c>
      <c r="J365" s="3">
        <v>0.8</v>
      </c>
      <c r="K365" s="74">
        <v>7.1428571428571425E-2</v>
      </c>
      <c r="L365" s="3">
        <v>0.3</v>
      </c>
      <c r="M365" s="75">
        <v>130472.75</v>
      </c>
      <c r="N365" s="5">
        <v>2</v>
      </c>
      <c r="O365" s="5">
        <v>3</v>
      </c>
      <c r="P365" s="3">
        <v>0.15000000000000002</v>
      </c>
      <c r="Q365" s="75">
        <v>19570.912500000002</v>
      </c>
    </row>
    <row r="366" spans="1:17">
      <c r="A366" t="s">
        <v>546</v>
      </c>
      <c r="B366" s="1">
        <v>1</v>
      </c>
      <c r="C366" s="74">
        <v>0</v>
      </c>
      <c r="D366" s="3">
        <v>0.75</v>
      </c>
      <c r="E366" s="74">
        <v>0</v>
      </c>
      <c r="F366" s="3">
        <v>0.25</v>
      </c>
      <c r="G366" s="74">
        <v>0</v>
      </c>
      <c r="H366" s="3">
        <v>0.5</v>
      </c>
      <c r="I366" s="74" t="s">
        <v>1774</v>
      </c>
      <c r="J366" s="3">
        <v>0.8</v>
      </c>
      <c r="K366" s="74" t="s">
        <v>1774</v>
      </c>
      <c r="L366" s="3">
        <v>0.3</v>
      </c>
      <c r="M366" s="75">
        <v>5057.08</v>
      </c>
      <c r="N366" s="5">
        <v>2</v>
      </c>
      <c r="O366" s="5">
        <v>3</v>
      </c>
      <c r="P366" s="3">
        <v>0.15000000000000002</v>
      </c>
      <c r="Q366" s="75">
        <v>758.56200000000013</v>
      </c>
    </row>
    <row r="367" spans="1:17">
      <c r="A367" t="s">
        <v>547</v>
      </c>
      <c r="B367" s="1">
        <v>45</v>
      </c>
      <c r="C367" s="74">
        <v>0.42222222222222222</v>
      </c>
      <c r="D367" s="3">
        <v>0.5</v>
      </c>
      <c r="E367" s="74">
        <v>0.26666666666666666</v>
      </c>
      <c r="F367" s="3">
        <v>0.25</v>
      </c>
      <c r="G367" s="74">
        <v>6.6666666666666666E-2</v>
      </c>
      <c r="H367" s="3">
        <v>0.3</v>
      </c>
      <c r="I367" s="74">
        <v>0.89473684210526316</v>
      </c>
      <c r="J367" s="3">
        <v>0.8</v>
      </c>
      <c r="K367" s="74">
        <v>0.27710843373493976</v>
      </c>
      <c r="L367" s="3">
        <v>0.3</v>
      </c>
      <c r="M367" s="75">
        <v>149689.66</v>
      </c>
      <c r="N367" s="5">
        <v>2</v>
      </c>
      <c r="O367" s="5">
        <v>3</v>
      </c>
      <c r="P367" s="3">
        <v>0.15000000000000002</v>
      </c>
      <c r="Q367" s="75">
        <v>22453.449000000004</v>
      </c>
    </row>
    <row r="368" spans="1:17">
      <c r="A368" t="s">
        <v>549</v>
      </c>
      <c r="B368" s="1">
        <v>2</v>
      </c>
      <c r="C368" s="74">
        <v>1</v>
      </c>
      <c r="D368" s="3">
        <v>0.75</v>
      </c>
      <c r="E368" s="74">
        <v>0.5</v>
      </c>
      <c r="F368" s="3">
        <v>0.25</v>
      </c>
      <c r="G368" s="74">
        <v>0</v>
      </c>
      <c r="H368" s="3">
        <v>0.5</v>
      </c>
      <c r="I368" s="74" t="s">
        <v>1774</v>
      </c>
      <c r="J368" s="3">
        <v>0.8</v>
      </c>
      <c r="K368" s="74" t="s">
        <v>1774</v>
      </c>
      <c r="L368" s="3">
        <v>0.3</v>
      </c>
      <c r="M368" s="75">
        <v>8091.33</v>
      </c>
      <c r="N368" s="5">
        <v>4</v>
      </c>
      <c r="O368" s="5">
        <v>1</v>
      </c>
      <c r="P368" s="3">
        <v>0.05</v>
      </c>
      <c r="Q368" s="75">
        <v>404.56650000000002</v>
      </c>
    </row>
    <row r="369" spans="1:17">
      <c r="A369" t="s">
        <v>551</v>
      </c>
      <c r="B369" s="1">
        <v>18</v>
      </c>
      <c r="C369" s="74">
        <v>0.55555555555555558</v>
      </c>
      <c r="D369" s="3">
        <v>0.5</v>
      </c>
      <c r="E369" s="74">
        <v>0.22222222222222221</v>
      </c>
      <c r="F369" s="3">
        <v>0.25</v>
      </c>
      <c r="G369" s="74">
        <v>0.3888888888888889</v>
      </c>
      <c r="H369" s="3">
        <v>0.3</v>
      </c>
      <c r="I369" s="74">
        <v>0.88888888888888884</v>
      </c>
      <c r="J369" s="3">
        <v>0.8</v>
      </c>
      <c r="K369" s="74">
        <v>0.2</v>
      </c>
      <c r="L369" s="3">
        <v>0.3</v>
      </c>
      <c r="M369" s="75">
        <v>79901.91</v>
      </c>
      <c r="N369" s="5">
        <v>3</v>
      </c>
      <c r="O369" s="5">
        <v>2</v>
      </c>
      <c r="P369" s="3">
        <v>0.1</v>
      </c>
      <c r="Q369" s="75">
        <v>7990.1910000000007</v>
      </c>
    </row>
    <row r="370" spans="1:17">
      <c r="A370" t="s">
        <v>552</v>
      </c>
      <c r="B370" s="1">
        <v>1</v>
      </c>
      <c r="C370" s="74">
        <v>1</v>
      </c>
      <c r="D370" s="3">
        <v>0.75</v>
      </c>
      <c r="E370" s="74">
        <v>1</v>
      </c>
      <c r="F370" s="3">
        <v>0.25</v>
      </c>
      <c r="G370" s="74">
        <v>0</v>
      </c>
      <c r="H370" s="3">
        <v>0.5</v>
      </c>
      <c r="I370" s="74" t="s">
        <v>1774</v>
      </c>
      <c r="J370" s="3">
        <v>0.8</v>
      </c>
      <c r="K370" s="74" t="s">
        <v>1774</v>
      </c>
      <c r="L370" s="3">
        <v>0.3</v>
      </c>
      <c r="M370" s="75">
        <v>5057.08</v>
      </c>
      <c r="N370" s="5">
        <v>4</v>
      </c>
      <c r="O370" s="5">
        <v>1</v>
      </c>
      <c r="P370" s="3">
        <v>0.05</v>
      </c>
      <c r="Q370" s="75">
        <v>252.85400000000001</v>
      </c>
    </row>
    <row r="371" spans="1:17">
      <c r="A371" t="s">
        <v>553</v>
      </c>
      <c r="B371" s="1">
        <v>14</v>
      </c>
      <c r="C371" s="74">
        <v>0.2857142857142857</v>
      </c>
      <c r="D371" s="3">
        <v>0.5</v>
      </c>
      <c r="E371" s="74">
        <v>0</v>
      </c>
      <c r="F371" s="3">
        <v>0.25</v>
      </c>
      <c r="G371" s="74">
        <v>0</v>
      </c>
      <c r="H371" s="3">
        <v>0.3</v>
      </c>
      <c r="I371" s="74">
        <v>0.7142857142857143</v>
      </c>
      <c r="J371" s="3">
        <v>0.8</v>
      </c>
      <c r="K371" s="74">
        <v>0.2</v>
      </c>
      <c r="L371" s="3">
        <v>0.3</v>
      </c>
      <c r="M371" s="75">
        <v>56639.33</v>
      </c>
      <c r="N371" s="5">
        <v>0</v>
      </c>
      <c r="O371" s="5">
        <v>5</v>
      </c>
      <c r="P371" s="3">
        <v>0.25</v>
      </c>
      <c r="Q371" s="75">
        <v>14159.8325</v>
      </c>
    </row>
    <row r="372" spans="1:17">
      <c r="A372" t="s">
        <v>554</v>
      </c>
      <c r="B372" s="1">
        <v>2</v>
      </c>
      <c r="C372" s="74">
        <v>0</v>
      </c>
      <c r="D372" s="3">
        <v>0.75</v>
      </c>
      <c r="E372" s="74">
        <v>0</v>
      </c>
      <c r="F372" s="3">
        <v>0.25</v>
      </c>
      <c r="G372" s="74">
        <v>0</v>
      </c>
      <c r="H372" s="3">
        <v>0.5</v>
      </c>
      <c r="I372" s="74" t="s">
        <v>1774</v>
      </c>
      <c r="J372" s="3">
        <v>0.8</v>
      </c>
      <c r="K372" s="74" t="s">
        <v>1774</v>
      </c>
      <c r="L372" s="3">
        <v>0.3</v>
      </c>
      <c r="M372" s="75">
        <v>9102.75</v>
      </c>
      <c r="N372" s="5">
        <v>2</v>
      </c>
      <c r="O372" s="5">
        <v>3</v>
      </c>
      <c r="P372" s="3">
        <v>0.15000000000000002</v>
      </c>
      <c r="Q372" s="75">
        <v>1365.4125000000001</v>
      </c>
    </row>
    <row r="373" spans="1:17">
      <c r="A373" t="s">
        <v>556</v>
      </c>
      <c r="B373" s="1">
        <v>12</v>
      </c>
      <c r="C373" s="74">
        <v>0.58333333333333337</v>
      </c>
      <c r="D373" s="3">
        <v>0.5</v>
      </c>
      <c r="E373" s="74">
        <v>0.33333333333333331</v>
      </c>
      <c r="F373" s="3">
        <v>0.25</v>
      </c>
      <c r="G373" s="74">
        <v>0</v>
      </c>
      <c r="H373" s="3">
        <v>0.3</v>
      </c>
      <c r="I373" s="74">
        <v>0.84615384615384615</v>
      </c>
      <c r="J373" s="3">
        <v>0.8</v>
      </c>
      <c r="K373" s="74">
        <v>5.8823529411764705E-2</v>
      </c>
      <c r="L373" s="3">
        <v>0.3</v>
      </c>
      <c r="M373" s="75">
        <v>53605.08</v>
      </c>
      <c r="N373" s="5">
        <v>3</v>
      </c>
      <c r="O373" s="5">
        <v>2</v>
      </c>
      <c r="P373" s="3">
        <v>0.1</v>
      </c>
      <c r="Q373" s="75">
        <v>5360.5080000000007</v>
      </c>
    </row>
    <row r="374" spans="1:17">
      <c r="A374" t="s">
        <v>558</v>
      </c>
      <c r="B374" s="1">
        <v>11</v>
      </c>
      <c r="C374" s="74">
        <v>0.18181818181818182</v>
      </c>
      <c r="D374" s="3">
        <v>0.5</v>
      </c>
      <c r="E374" s="74">
        <v>0</v>
      </c>
      <c r="F374" s="3">
        <v>0.25</v>
      </c>
      <c r="G374" s="74">
        <v>0</v>
      </c>
      <c r="H374" s="3">
        <v>0.3</v>
      </c>
      <c r="I374" s="74">
        <v>0.5</v>
      </c>
      <c r="J374" s="3">
        <v>0.8</v>
      </c>
      <c r="K374" s="74">
        <v>0</v>
      </c>
      <c r="L374" s="3">
        <v>0.3</v>
      </c>
      <c r="M374" s="75">
        <v>51582.25</v>
      </c>
      <c r="N374" s="5">
        <v>0</v>
      </c>
      <c r="O374" s="5">
        <v>5</v>
      </c>
      <c r="P374" s="3">
        <v>0.25</v>
      </c>
      <c r="Q374" s="75">
        <v>12895.5625</v>
      </c>
    </row>
    <row r="375" spans="1:17">
      <c r="A375" t="s">
        <v>560</v>
      </c>
      <c r="B375" s="1">
        <v>19</v>
      </c>
      <c r="C375" s="74">
        <v>0.36842105263157893</v>
      </c>
      <c r="D375" s="3">
        <v>0.5</v>
      </c>
      <c r="E375" s="74">
        <v>5.2631578947368418E-2</v>
      </c>
      <c r="F375" s="3">
        <v>0.25</v>
      </c>
      <c r="G375" s="74">
        <v>0</v>
      </c>
      <c r="H375" s="3">
        <v>0.3</v>
      </c>
      <c r="I375" s="74">
        <v>1</v>
      </c>
      <c r="J375" s="3">
        <v>0.8</v>
      </c>
      <c r="K375" s="74">
        <v>0</v>
      </c>
      <c r="L375" s="3">
        <v>0.3</v>
      </c>
      <c r="M375" s="75">
        <v>71810.58</v>
      </c>
      <c r="N375" s="5">
        <v>1</v>
      </c>
      <c r="O375" s="5">
        <v>4</v>
      </c>
      <c r="P375" s="3">
        <v>0.2</v>
      </c>
      <c r="Q375" s="75">
        <v>14362.116000000002</v>
      </c>
    </row>
    <row r="376" spans="1:17">
      <c r="A376" t="s">
        <v>562</v>
      </c>
      <c r="B376" s="1">
        <v>11</v>
      </c>
      <c r="C376" s="74">
        <v>0.90909090909090906</v>
      </c>
      <c r="D376" s="3">
        <v>0.5</v>
      </c>
      <c r="E376" s="74">
        <v>0.27272727272727271</v>
      </c>
      <c r="F376" s="3">
        <v>0.25</v>
      </c>
      <c r="G376" s="74">
        <v>9.0909090909090912E-2</v>
      </c>
      <c r="H376" s="3">
        <v>0.3</v>
      </c>
      <c r="I376" s="74">
        <v>0.2857142857142857</v>
      </c>
      <c r="J376" s="3">
        <v>0.8</v>
      </c>
      <c r="K376" s="74">
        <v>1</v>
      </c>
      <c r="L376" s="3">
        <v>0.3</v>
      </c>
      <c r="M376" s="75">
        <v>44502.33</v>
      </c>
      <c r="N376" s="5">
        <v>3</v>
      </c>
      <c r="O376" s="5">
        <v>2</v>
      </c>
      <c r="P376" s="3">
        <v>0.1</v>
      </c>
      <c r="Q376" s="75">
        <v>4450.2330000000002</v>
      </c>
    </row>
    <row r="377" spans="1:17">
      <c r="A377" t="s">
        <v>564</v>
      </c>
      <c r="B377" s="1">
        <v>3</v>
      </c>
      <c r="C377" s="74">
        <v>0.33333333333333331</v>
      </c>
      <c r="D377" s="3">
        <v>0.75</v>
      </c>
      <c r="E377" s="74">
        <v>0.66666666666666663</v>
      </c>
      <c r="F377" s="3">
        <v>0.25</v>
      </c>
      <c r="G377" s="74">
        <v>0</v>
      </c>
      <c r="H377" s="3">
        <v>0.5</v>
      </c>
      <c r="I377" s="74" t="s">
        <v>1774</v>
      </c>
      <c r="J377" s="3">
        <v>0.8</v>
      </c>
      <c r="K377" s="74" t="s">
        <v>1774</v>
      </c>
      <c r="L377" s="3">
        <v>0.3</v>
      </c>
      <c r="M377" s="75">
        <v>12137</v>
      </c>
      <c r="N377" s="5">
        <v>3</v>
      </c>
      <c r="O377" s="5">
        <v>2</v>
      </c>
      <c r="P377" s="3">
        <v>0.1</v>
      </c>
      <c r="Q377" s="75">
        <v>1213.7</v>
      </c>
    </row>
    <row r="378" spans="1:17">
      <c r="A378" t="s">
        <v>565</v>
      </c>
      <c r="B378" s="1">
        <v>1</v>
      </c>
      <c r="C378" s="74">
        <v>1</v>
      </c>
      <c r="D378" s="3">
        <v>0.75</v>
      </c>
      <c r="E378" s="74">
        <v>0</v>
      </c>
      <c r="F378" s="3">
        <v>0.25</v>
      </c>
      <c r="G378" s="74">
        <v>0</v>
      </c>
      <c r="H378" s="3">
        <v>0.5</v>
      </c>
      <c r="I378" s="74" t="s">
        <v>1774</v>
      </c>
      <c r="J378" s="3">
        <v>0.8</v>
      </c>
      <c r="K378" s="74" t="s">
        <v>1774</v>
      </c>
      <c r="L378" s="3">
        <v>0.3</v>
      </c>
      <c r="M378" s="75">
        <v>5057.08</v>
      </c>
      <c r="N378" s="5">
        <v>3</v>
      </c>
      <c r="O378" s="5">
        <v>2</v>
      </c>
      <c r="P378" s="3">
        <v>0.1</v>
      </c>
      <c r="Q378" s="75">
        <v>505.70800000000003</v>
      </c>
    </row>
    <row r="379" spans="1:17">
      <c r="A379" t="s">
        <v>566</v>
      </c>
      <c r="B379" s="1">
        <v>1</v>
      </c>
      <c r="C379" s="74">
        <v>2</v>
      </c>
      <c r="D379" s="3">
        <v>0.75</v>
      </c>
      <c r="E379" s="74">
        <v>1</v>
      </c>
      <c r="F379" s="3">
        <v>0.25</v>
      </c>
      <c r="G379" s="74">
        <v>0</v>
      </c>
      <c r="H379" s="3">
        <v>0.5</v>
      </c>
      <c r="I379" s="74" t="s">
        <v>1774</v>
      </c>
      <c r="J379" s="3">
        <v>0.8</v>
      </c>
      <c r="K379" s="74" t="s">
        <v>1774</v>
      </c>
      <c r="L379" s="3">
        <v>0.3</v>
      </c>
      <c r="M379" s="75">
        <v>5057.08</v>
      </c>
      <c r="N379" s="5">
        <v>4</v>
      </c>
      <c r="O379" s="5">
        <v>1</v>
      </c>
      <c r="P379" s="3">
        <v>0.05</v>
      </c>
      <c r="Q379" s="75">
        <v>252.85400000000001</v>
      </c>
    </row>
    <row r="380" spans="1:17">
      <c r="A380" t="s">
        <v>567</v>
      </c>
      <c r="B380" s="1">
        <v>6</v>
      </c>
      <c r="C380" s="74">
        <v>0.33333333333333331</v>
      </c>
      <c r="D380" s="3">
        <v>0.75</v>
      </c>
      <c r="E380" s="74">
        <v>0.66666666666666663</v>
      </c>
      <c r="F380" s="3">
        <v>0.25</v>
      </c>
      <c r="G380" s="74">
        <v>0</v>
      </c>
      <c r="H380" s="3">
        <v>0.4</v>
      </c>
      <c r="I380" s="74" t="s">
        <v>1774</v>
      </c>
      <c r="J380" s="3">
        <v>0.8</v>
      </c>
      <c r="K380" s="74">
        <v>0</v>
      </c>
      <c r="L380" s="3">
        <v>0.3</v>
      </c>
      <c r="M380" s="75">
        <v>27308.25</v>
      </c>
      <c r="N380" s="5">
        <v>2</v>
      </c>
      <c r="O380" s="5">
        <v>3</v>
      </c>
      <c r="P380" s="3">
        <v>0.15000000000000002</v>
      </c>
      <c r="Q380" s="75">
        <v>4096.2375000000002</v>
      </c>
    </row>
    <row r="381" spans="1:17">
      <c r="A381" t="s">
        <v>568</v>
      </c>
      <c r="B381" s="1">
        <v>5</v>
      </c>
      <c r="C381" s="74">
        <v>0.4</v>
      </c>
      <c r="D381" s="3">
        <v>0.75</v>
      </c>
      <c r="E381" s="74">
        <v>0.2</v>
      </c>
      <c r="F381" s="3">
        <v>0.25</v>
      </c>
      <c r="G381" s="74">
        <v>0</v>
      </c>
      <c r="H381" s="3">
        <v>0.5</v>
      </c>
      <c r="I381" s="74">
        <v>1</v>
      </c>
      <c r="J381" s="3">
        <v>0.8</v>
      </c>
      <c r="K381" s="74" t="s">
        <v>1774</v>
      </c>
      <c r="L381" s="3">
        <v>0.3</v>
      </c>
      <c r="M381" s="75">
        <v>20228.330000000002</v>
      </c>
      <c r="N381" s="5">
        <v>2</v>
      </c>
      <c r="O381" s="5">
        <v>3</v>
      </c>
      <c r="P381" s="3">
        <v>0.15000000000000002</v>
      </c>
      <c r="Q381" s="75">
        <v>3034.2495000000008</v>
      </c>
    </row>
    <row r="382" spans="1:17">
      <c r="A382" t="s">
        <v>569</v>
      </c>
      <c r="B382" s="1">
        <v>1</v>
      </c>
      <c r="C382" s="74">
        <v>0</v>
      </c>
      <c r="D382" s="3">
        <v>0.75</v>
      </c>
      <c r="E382" s="74">
        <v>0</v>
      </c>
      <c r="F382" s="3">
        <v>0.25</v>
      </c>
      <c r="G382" s="74">
        <v>0</v>
      </c>
      <c r="H382" s="3">
        <v>0.5</v>
      </c>
      <c r="I382" s="74" t="s">
        <v>1774</v>
      </c>
      <c r="J382" s="3">
        <v>0.8</v>
      </c>
      <c r="K382" s="74" t="s">
        <v>1774</v>
      </c>
      <c r="L382" s="3">
        <v>0.3</v>
      </c>
      <c r="M382" s="75">
        <v>5057.08</v>
      </c>
      <c r="N382" s="5">
        <v>2</v>
      </c>
      <c r="O382" s="5">
        <v>3</v>
      </c>
      <c r="P382" s="3">
        <v>0.15000000000000002</v>
      </c>
      <c r="Q382" s="75">
        <v>758.56200000000013</v>
      </c>
    </row>
    <row r="383" spans="1:17">
      <c r="A383" t="s">
        <v>570</v>
      </c>
      <c r="B383" s="1">
        <v>22</v>
      </c>
      <c r="C383" s="74">
        <v>0.27272727272727271</v>
      </c>
      <c r="D383" s="3">
        <v>0.5</v>
      </c>
      <c r="E383" s="74">
        <v>9.0909090909090912E-2</v>
      </c>
      <c r="F383" s="3">
        <v>0.25</v>
      </c>
      <c r="G383" s="74">
        <v>0</v>
      </c>
      <c r="H383" s="3">
        <v>0.3</v>
      </c>
      <c r="I383" s="74">
        <v>0.8571428571428571</v>
      </c>
      <c r="J383" s="3">
        <v>0.8</v>
      </c>
      <c r="K383" s="74">
        <v>0</v>
      </c>
      <c r="L383" s="3">
        <v>0.3</v>
      </c>
      <c r="M383" s="75">
        <v>97096</v>
      </c>
      <c r="N383" s="5">
        <v>1</v>
      </c>
      <c r="O383" s="5">
        <v>4</v>
      </c>
      <c r="P383" s="3">
        <v>0.2</v>
      </c>
      <c r="Q383" s="75">
        <v>19419.2</v>
      </c>
    </row>
    <row r="384" spans="1:17">
      <c r="A384" t="s">
        <v>572</v>
      </c>
      <c r="B384" s="1">
        <v>1</v>
      </c>
      <c r="C384" s="74">
        <v>1</v>
      </c>
      <c r="D384" s="3">
        <v>0.75</v>
      </c>
      <c r="E384" s="74">
        <v>1</v>
      </c>
      <c r="F384" s="3">
        <v>0.25</v>
      </c>
      <c r="G384" s="74">
        <v>0</v>
      </c>
      <c r="H384" s="3">
        <v>0.5</v>
      </c>
      <c r="I384" s="74" t="s">
        <v>1774</v>
      </c>
      <c r="J384" s="3">
        <v>0.8</v>
      </c>
      <c r="K384" s="74" t="s">
        <v>1774</v>
      </c>
      <c r="L384" s="3">
        <v>0.3</v>
      </c>
      <c r="M384" s="75">
        <v>4045.67</v>
      </c>
      <c r="N384" s="5">
        <v>4</v>
      </c>
      <c r="O384" s="5">
        <v>1</v>
      </c>
      <c r="P384" s="3">
        <v>0.05</v>
      </c>
      <c r="Q384" s="75">
        <v>202.2835</v>
      </c>
    </row>
    <row r="385" spans="1:17">
      <c r="A385" t="s">
        <v>573</v>
      </c>
      <c r="B385" s="1">
        <v>5</v>
      </c>
      <c r="C385" s="74">
        <v>0.4</v>
      </c>
      <c r="D385" s="3">
        <v>0.75</v>
      </c>
      <c r="E385" s="74">
        <v>0.8</v>
      </c>
      <c r="F385" s="3">
        <v>0.25</v>
      </c>
      <c r="G385" s="74">
        <v>0</v>
      </c>
      <c r="H385" s="3">
        <v>0.5</v>
      </c>
      <c r="I385" s="74">
        <v>1</v>
      </c>
      <c r="J385" s="3">
        <v>0.8</v>
      </c>
      <c r="K385" s="74">
        <v>0</v>
      </c>
      <c r="L385" s="3">
        <v>0.3</v>
      </c>
      <c r="M385" s="75">
        <v>25285.42</v>
      </c>
      <c r="N385" s="5">
        <v>2</v>
      </c>
      <c r="O385" s="5">
        <v>3</v>
      </c>
      <c r="P385" s="3">
        <v>0.15000000000000002</v>
      </c>
      <c r="Q385" s="75">
        <v>3792.8130000000001</v>
      </c>
    </row>
    <row r="386" spans="1:17">
      <c r="A386" t="s">
        <v>575</v>
      </c>
      <c r="B386" s="1">
        <v>5</v>
      </c>
      <c r="C386" s="74">
        <v>0</v>
      </c>
      <c r="D386" s="3">
        <v>0.75</v>
      </c>
      <c r="E386" s="74">
        <v>0.4</v>
      </c>
      <c r="F386" s="3">
        <v>0.25</v>
      </c>
      <c r="G386" s="74">
        <v>0</v>
      </c>
      <c r="H386" s="3">
        <v>0.5</v>
      </c>
      <c r="I386" s="74">
        <v>0.5</v>
      </c>
      <c r="J386" s="3">
        <v>0.8</v>
      </c>
      <c r="K386" s="74">
        <v>0</v>
      </c>
      <c r="L386" s="3">
        <v>0.3</v>
      </c>
      <c r="M386" s="75">
        <v>20228.330000000002</v>
      </c>
      <c r="N386" s="5">
        <v>1</v>
      </c>
      <c r="O386" s="5">
        <v>4</v>
      </c>
      <c r="P386" s="3">
        <v>0.2</v>
      </c>
      <c r="Q386" s="75">
        <v>4045.6660000000006</v>
      </c>
    </row>
    <row r="387" spans="1:17">
      <c r="A387" t="s">
        <v>577</v>
      </c>
      <c r="B387" s="1">
        <v>21</v>
      </c>
      <c r="C387" s="74">
        <v>4.7619047619047616E-2</v>
      </c>
      <c r="D387" s="3">
        <v>0.5</v>
      </c>
      <c r="E387" s="74">
        <v>9.5238095238095233E-2</v>
      </c>
      <c r="F387" s="3">
        <v>0.25</v>
      </c>
      <c r="G387" s="74">
        <v>4.7619047619047616E-2</v>
      </c>
      <c r="H387" s="3">
        <v>0.3</v>
      </c>
      <c r="I387" s="74">
        <v>0.6</v>
      </c>
      <c r="J387" s="3">
        <v>0.8</v>
      </c>
      <c r="K387" s="74">
        <v>0.7</v>
      </c>
      <c r="L387" s="3">
        <v>0.3</v>
      </c>
      <c r="M387" s="75">
        <v>81924.75</v>
      </c>
      <c r="N387" s="5">
        <v>1</v>
      </c>
      <c r="O387" s="5">
        <v>4</v>
      </c>
      <c r="P387" s="3">
        <v>0.2</v>
      </c>
      <c r="Q387" s="75">
        <v>16384.95</v>
      </c>
    </row>
    <row r="388" spans="1:17">
      <c r="A388" t="s">
        <v>579</v>
      </c>
      <c r="B388" s="1">
        <v>4</v>
      </c>
      <c r="C388" s="74">
        <v>0</v>
      </c>
      <c r="D388" s="3">
        <v>0.75</v>
      </c>
      <c r="E388" s="74">
        <v>0</v>
      </c>
      <c r="F388" s="3">
        <v>0.25</v>
      </c>
      <c r="G388" s="74">
        <v>0</v>
      </c>
      <c r="H388" s="3">
        <v>0.5</v>
      </c>
      <c r="I388" s="74" t="s">
        <v>1774</v>
      </c>
      <c r="J388" s="3">
        <v>0.8</v>
      </c>
      <c r="K388" s="74">
        <v>0</v>
      </c>
      <c r="L388" s="3">
        <v>0.3</v>
      </c>
      <c r="M388" s="75">
        <v>16182.67</v>
      </c>
      <c r="N388" s="5">
        <v>1</v>
      </c>
      <c r="O388" s="5">
        <v>4</v>
      </c>
      <c r="P388" s="3">
        <v>0.2</v>
      </c>
      <c r="Q388" s="75">
        <v>3236.5340000000001</v>
      </c>
    </row>
    <row r="389" spans="1:17">
      <c r="A389" t="s">
        <v>580</v>
      </c>
      <c r="B389" s="1">
        <v>1</v>
      </c>
      <c r="C389" s="74">
        <v>1</v>
      </c>
      <c r="D389" s="3">
        <v>0.75</v>
      </c>
      <c r="E389" s="74">
        <v>1</v>
      </c>
      <c r="F389" s="3">
        <v>0.25</v>
      </c>
      <c r="G389" s="74">
        <v>1</v>
      </c>
      <c r="H389" s="3">
        <v>0.5</v>
      </c>
      <c r="I389" s="74" t="s">
        <v>1774</v>
      </c>
      <c r="J389" s="3">
        <v>0.8</v>
      </c>
      <c r="K389" s="74" t="s">
        <v>1774</v>
      </c>
      <c r="L389" s="3">
        <v>0.3</v>
      </c>
      <c r="M389" s="75">
        <v>5057.08</v>
      </c>
      <c r="N389" s="5">
        <v>5</v>
      </c>
      <c r="O389" s="5">
        <v>0</v>
      </c>
      <c r="P389" s="3">
        <v>0</v>
      </c>
      <c r="Q389" s="75">
        <v>0</v>
      </c>
    </row>
    <row r="390" spans="1:17">
      <c r="A390" t="s">
        <v>581</v>
      </c>
      <c r="B390" s="1">
        <v>1</v>
      </c>
      <c r="C390" s="74">
        <v>0</v>
      </c>
      <c r="D390" s="3">
        <v>0.75</v>
      </c>
      <c r="E390" s="74">
        <v>0</v>
      </c>
      <c r="F390" s="3">
        <v>0.25</v>
      </c>
      <c r="G390" s="74">
        <v>0</v>
      </c>
      <c r="H390" s="3">
        <v>0.5</v>
      </c>
      <c r="I390" s="74">
        <v>1</v>
      </c>
      <c r="J390" s="3">
        <v>0.8</v>
      </c>
      <c r="K390" s="74">
        <v>0</v>
      </c>
      <c r="L390" s="3">
        <v>0.3</v>
      </c>
      <c r="M390" s="75">
        <v>5057.08</v>
      </c>
      <c r="N390" s="5">
        <v>1</v>
      </c>
      <c r="O390" s="5">
        <v>4</v>
      </c>
      <c r="P390" s="3">
        <v>0.2</v>
      </c>
      <c r="Q390" s="75">
        <v>1011.4160000000001</v>
      </c>
    </row>
    <row r="391" spans="1:17">
      <c r="A391" t="s">
        <v>582</v>
      </c>
      <c r="B391" s="1">
        <v>1</v>
      </c>
      <c r="C391" s="74">
        <v>1</v>
      </c>
      <c r="D391" s="3">
        <v>0.75</v>
      </c>
      <c r="E391" s="74">
        <v>1</v>
      </c>
      <c r="F391" s="3">
        <v>0.25</v>
      </c>
      <c r="G391" s="74">
        <v>0</v>
      </c>
      <c r="H391" s="3">
        <v>0.5</v>
      </c>
      <c r="I391" s="74" t="s">
        <v>1774</v>
      </c>
      <c r="J391" s="3">
        <v>0.8</v>
      </c>
      <c r="K391" s="74">
        <v>0</v>
      </c>
      <c r="L391" s="3">
        <v>0.3</v>
      </c>
      <c r="M391" s="75">
        <v>4045.67</v>
      </c>
      <c r="N391" s="5">
        <v>3</v>
      </c>
      <c r="O391" s="5">
        <v>2</v>
      </c>
      <c r="P391" s="3">
        <v>0.1</v>
      </c>
      <c r="Q391" s="75">
        <v>404.56700000000001</v>
      </c>
    </row>
    <row r="392" spans="1:17">
      <c r="A392" t="s">
        <v>583</v>
      </c>
      <c r="B392" s="1">
        <v>1</v>
      </c>
      <c r="C392" s="74">
        <v>1</v>
      </c>
      <c r="D392" s="3">
        <v>0.75</v>
      </c>
      <c r="E392" s="74">
        <v>0</v>
      </c>
      <c r="F392" s="3">
        <v>0.25</v>
      </c>
      <c r="G392" s="74">
        <v>0</v>
      </c>
      <c r="H392" s="3">
        <v>0.5</v>
      </c>
      <c r="I392" s="74">
        <v>1</v>
      </c>
      <c r="J392" s="3">
        <v>0.8</v>
      </c>
      <c r="K392" s="74" t="s">
        <v>1774</v>
      </c>
      <c r="L392" s="3">
        <v>0.3</v>
      </c>
      <c r="M392" s="75">
        <v>4045.67</v>
      </c>
      <c r="N392" s="5">
        <v>3</v>
      </c>
      <c r="O392" s="5">
        <v>2</v>
      </c>
      <c r="P392" s="3">
        <v>0.1</v>
      </c>
      <c r="Q392" s="75">
        <v>404.56700000000001</v>
      </c>
    </row>
    <row r="393" spans="1:17">
      <c r="A393" t="s">
        <v>584</v>
      </c>
      <c r="B393" s="1">
        <v>1</v>
      </c>
      <c r="C393" s="74">
        <v>1</v>
      </c>
      <c r="D393" s="3">
        <v>0.75</v>
      </c>
      <c r="E393" s="74">
        <v>1</v>
      </c>
      <c r="F393" s="3">
        <v>0.25</v>
      </c>
      <c r="G393" s="74">
        <v>0</v>
      </c>
      <c r="H393" s="3">
        <v>0.5</v>
      </c>
      <c r="I393" s="74" t="s">
        <v>1774</v>
      </c>
      <c r="J393" s="3">
        <v>0.8</v>
      </c>
      <c r="K393" s="74" t="s">
        <v>1774</v>
      </c>
      <c r="L393" s="3">
        <v>0.3</v>
      </c>
      <c r="M393" s="75">
        <v>5057.08</v>
      </c>
      <c r="N393" s="5">
        <v>4</v>
      </c>
      <c r="O393" s="5">
        <v>1</v>
      </c>
      <c r="P393" s="3">
        <v>0.05</v>
      </c>
      <c r="Q393" s="75">
        <v>252.85400000000001</v>
      </c>
    </row>
    <row r="394" spans="1:17">
      <c r="A394" t="s">
        <v>585</v>
      </c>
      <c r="B394" s="1">
        <v>1</v>
      </c>
      <c r="C394" s="74">
        <v>0</v>
      </c>
      <c r="D394" s="3">
        <v>0.75</v>
      </c>
      <c r="E394" s="74">
        <v>0</v>
      </c>
      <c r="F394" s="3">
        <v>0.25</v>
      </c>
      <c r="G394" s="74">
        <v>0</v>
      </c>
      <c r="H394" s="3">
        <v>0.5</v>
      </c>
      <c r="I394" s="74" t="s">
        <v>1774</v>
      </c>
      <c r="J394" s="3">
        <v>0.8</v>
      </c>
      <c r="K394" s="74">
        <v>0</v>
      </c>
      <c r="L394" s="3">
        <v>0.3</v>
      </c>
      <c r="M394" s="75">
        <v>4045.67</v>
      </c>
      <c r="N394" s="5">
        <v>1</v>
      </c>
      <c r="O394" s="5">
        <v>4</v>
      </c>
      <c r="P394" s="3">
        <v>0.2</v>
      </c>
      <c r="Q394" s="75">
        <v>809.13400000000001</v>
      </c>
    </row>
    <row r="395" spans="1:17">
      <c r="A395" t="s">
        <v>587</v>
      </c>
      <c r="B395" s="1">
        <v>1</v>
      </c>
      <c r="C395" s="74">
        <v>1</v>
      </c>
      <c r="D395" s="3">
        <v>0.75</v>
      </c>
      <c r="E395" s="74">
        <v>1</v>
      </c>
      <c r="F395" s="3">
        <v>0.25</v>
      </c>
      <c r="G395" s="74">
        <v>0</v>
      </c>
      <c r="H395" s="3">
        <v>0.5</v>
      </c>
      <c r="I395" s="74" t="s">
        <v>1774</v>
      </c>
      <c r="J395" s="3">
        <v>0.8</v>
      </c>
      <c r="K395" s="74" t="s">
        <v>1774</v>
      </c>
      <c r="L395" s="3">
        <v>0.3</v>
      </c>
      <c r="M395" s="75">
        <v>5057.08</v>
      </c>
      <c r="N395" s="5">
        <v>4</v>
      </c>
      <c r="O395" s="5">
        <v>1</v>
      </c>
      <c r="P395" s="3">
        <v>0.05</v>
      </c>
      <c r="Q395" s="75">
        <v>252.85400000000001</v>
      </c>
    </row>
    <row r="396" spans="1:17">
      <c r="A396" t="s">
        <v>588</v>
      </c>
      <c r="B396" s="1">
        <v>6</v>
      </c>
      <c r="C396" s="74">
        <v>0.33333333333333331</v>
      </c>
      <c r="D396" s="3">
        <v>0.75</v>
      </c>
      <c r="E396" s="74">
        <v>0.5</v>
      </c>
      <c r="F396" s="3">
        <v>0.25</v>
      </c>
      <c r="G396" s="74">
        <v>0</v>
      </c>
      <c r="H396" s="3">
        <v>0.4</v>
      </c>
      <c r="I396" s="74">
        <v>1</v>
      </c>
      <c r="J396" s="3">
        <v>0.8</v>
      </c>
      <c r="K396" s="74">
        <v>0</v>
      </c>
      <c r="L396" s="3">
        <v>0.3</v>
      </c>
      <c r="M396" s="75">
        <v>22251.17</v>
      </c>
      <c r="N396" s="5">
        <v>2</v>
      </c>
      <c r="O396" s="5">
        <v>3</v>
      </c>
      <c r="P396" s="3">
        <v>0.15000000000000002</v>
      </c>
      <c r="Q396" s="75">
        <v>3337.6755000000003</v>
      </c>
    </row>
    <row r="397" spans="1:17">
      <c r="A397" t="s">
        <v>590</v>
      </c>
      <c r="B397" s="1">
        <v>1</v>
      </c>
      <c r="C397" s="74">
        <v>0</v>
      </c>
      <c r="D397" s="3">
        <v>0.75</v>
      </c>
      <c r="E397" s="74">
        <v>0</v>
      </c>
      <c r="F397" s="3">
        <v>0.25</v>
      </c>
      <c r="G397" s="74">
        <v>0</v>
      </c>
      <c r="H397" s="3">
        <v>0.5</v>
      </c>
      <c r="I397" s="74" t="s">
        <v>1774</v>
      </c>
      <c r="J397" s="3">
        <v>0.8</v>
      </c>
      <c r="K397" s="74" t="s">
        <v>1774</v>
      </c>
      <c r="L397" s="3">
        <v>0.3</v>
      </c>
      <c r="M397" s="75">
        <v>4045.67</v>
      </c>
      <c r="N397" s="5">
        <v>2</v>
      </c>
      <c r="O397" s="5">
        <v>3</v>
      </c>
      <c r="P397" s="3">
        <v>0.15000000000000002</v>
      </c>
      <c r="Q397" s="75">
        <v>606.85050000000012</v>
      </c>
    </row>
    <row r="398" spans="1:17">
      <c r="A398" t="s">
        <v>592</v>
      </c>
      <c r="B398" s="1">
        <v>1</v>
      </c>
      <c r="C398" s="74">
        <v>0</v>
      </c>
      <c r="D398" s="3">
        <v>0.75</v>
      </c>
      <c r="E398" s="74">
        <v>1</v>
      </c>
      <c r="F398" s="3">
        <v>0.25</v>
      </c>
      <c r="G398" s="74">
        <v>0</v>
      </c>
      <c r="H398" s="3">
        <v>0.5</v>
      </c>
      <c r="I398" s="74" t="s">
        <v>1774</v>
      </c>
      <c r="J398" s="3">
        <v>0.8</v>
      </c>
      <c r="K398" s="74" t="s">
        <v>1774</v>
      </c>
      <c r="L398" s="3">
        <v>0.3</v>
      </c>
      <c r="M398" s="75">
        <v>5057.08</v>
      </c>
      <c r="N398" s="5">
        <v>3</v>
      </c>
      <c r="O398" s="5">
        <v>2</v>
      </c>
      <c r="P398" s="3">
        <v>0.1</v>
      </c>
      <c r="Q398" s="75">
        <v>505.70800000000003</v>
      </c>
    </row>
    <row r="399" spans="1:17">
      <c r="A399" t="s">
        <v>593</v>
      </c>
      <c r="B399" s="1">
        <v>2</v>
      </c>
      <c r="C399" s="74">
        <v>0.5</v>
      </c>
      <c r="D399" s="3">
        <v>0.75</v>
      </c>
      <c r="E399" s="74">
        <v>0.5</v>
      </c>
      <c r="F399" s="3">
        <v>0.25</v>
      </c>
      <c r="G399" s="74">
        <v>0</v>
      </c>
      <c r="H399" s="3">
        <v>0.5</v>
      </c>
      <c r="I399" s="74">
        <v>1</v>
      </c>
      <c r="J399" s="3">
        <v>0.8</v>
      </c>
      <c r="K399" s="74" t="s">
        <v>1774</v>
      </c>
      <c r="L399" s="3">
        <v>0.3</v>
      </c>
      <c r="M399" s="75">
        <v>9102.75</v>
      </c>
      <c r="N399" s="5">
        <v>3</v>
      </c>
      <c r="O399" s="5">
        <v>2</v>
      </c>
      <c r="P399" s="3">
        <v>0.1</v>
      </c>
      <c r="Q399" s="75">
        <v>910.27500000000009</v>
      </c>
    </row>
    <row r="400" spans="1:17">
      <c r="A400" t="s">
        <v>594</v>
      </c>
      <c r="B400" s="1">
        <v>26</v>
      </c>
      <c r="C400" s="74">
        <v>0.11538461538461539</v>
      </c>
      <c r="D400" s="3">
        <v>0.5</v>
      </c>
      <c r="E400" s="74">
        <v>0.23076923076923078</v>
      </c>
      <c r="F400" s="3">
        <v>0.25</v>
      </c>
      <c r="G400" s="74">
        <v>3.8461538461538464E-2</v>
      </c>
      <c r="H400" s="3">
        <v>0.3</v>
      </c>
      <c r="I400" s="74">
        <v>0.78947368421052633</v>
      </c>
      <c r="J400" s="3">
        <v>0.8</v>
      </c>
      <c r="K400" s="74">
        <v>0</v>
      </c>
      <c r="L400" s="3">
        <v>0.3</v>
      </c>
      <c r="M400" s="75">
        <v>81924.75</v>
      </c>
      <c r="N400" s="5">
        <v>0</v>
      </c>
      <c r="O400" s="5">
        <v>5</v>
      </c>
      <c r="P400" s="3">
        <v>0.25</v>
      </c>
      <c r="Q400" s="75">
        <v>20481.1875</v>
      </c>
    </row>
    <row r="401" spans="1:17">
      <c r="A401" t="s">
        <v>596</v>
      </c>
      <c r="B401" s="1">
        <v>14</v>
      </c>
      <c r="C401" s="74">
        <v>0.5714285714285714</v>
      </c>
      <c r="D401" s="3">
        <v>0.5</v>
      </c>
      <c r="E401" s="74">
        <v>7.1428571428571425E-2</v>
      </c>
      <c r="F401" s="3">
        <v>0.25</v>
      </c>
      <c r="G401" s="74">
        <v>0</v>
      </c>
      <c r="H401" s="3">
        <v>0.3</v>
      </c>
      <c r="I401" s="74">
        <v>1</v>
      </c>
      <c r="J401" s="3">
        <v>0.8</v>
      </c>
      <c r="K401" s="74">
        <v>0</v>
      </c>
      <c r="L401" s="3">
        <v>0.3</v>
      </c>
      <c r="M401" s="75">
        <v>62707.83</v>
      </c>
      <c r="N401" s="5">
        <v>2</v>
      </c>
      <c r="O401" s="5">
        <v>3</v>
      </c>
      <c r="P401" s="3">
        <v>0.15000000000000002</v>
      </c>
      <c r="Q401" s="75">
        <v>9406.174500000001</v>
      </c>
    </row>
    <row r="402" spans="1:17">
      <c r="A402" t="s">
        <v>598</v>
      </c>
      <c r="B402" s="1">
        <v>11</v>
      </c>
      <c r="C402" s="74">
        <v>0.72727272727272729</v>
      </c>
      <c r="D402" s="3">
        <v>0.5</v>
      </c>
      <c r="E402" s="74">
        <v>9.0909090909090912E-2</v>
      </c>
      <c r="F402" s="3">
        <v>0.25</v>
      </c>
      <c r="G402" s="74">
        <v>0.36363636363636365</v>
      </c>
      <c r="H402" s="3">
        <v>0.3</v>
      </c>
      <c r="I402" s="74">
        <v>1</v>
      </c>
      <c r="J402" s="3">
        <v>0.8</v>
      </c>
      <c r="K402" s="74">
        <v>0</v>
      </c>
      <c r="L402" s="3">
        <v>0.3</v>
      </c>
      <c r="M402" s="75">
        <v>44502.33</v>
      </c>
      <c r="N402" s="5">
        <v>3</v>
      </c>
      <c r="O402" s="5">
        <v>2</v>
      </c>
      <c r="P402" s="3">
        <v>0.1</v>
      </c>
      <c r="Q402" s="75">
        <v>4450.2330000000002</v>
      </c>
    </row>
    <row r="403" spans="1:17">
      <c r="A403" t="s">
        <v>599</v>
      </c>
      <c r="B403" s="1">
        <v>7</v>
      </c>
      <c r="C403" s="74">
        <v>1</v>
      </c>
      <c r="D403" s="3">
        <v>0.75</v>
      </c>
      <c r="E403" s="74">
        <v>0.14285714285714285</v>
      </c>
      <c r="F403" s="3">
        <v>0.25</v>
      </c>
      <c r="G403" s="74">
        <v>0</v>
      </c>
      <c r="H403" s="3">
        <v>0.4</v>
      </c>
      <c r="I403" s="74">
        <v>1</v>
      </c>
      <c r="J403" s="3">
        <v>0.8</v>
      </c>
      <c r="K403" s="74">
        <v>0</v>
      </c>
      <c r="L403" s="3">
        <v>0.3</v>
      </c>
      <c r="M403" s="75">
        <v>21239.75</v>
      </c>
      <c r="N403" s="5">
        <v>2</v>
      </c>
      <c r="O403" s="5">
        <v>3</v>
      </c>
      <c r="P403" s="3">
        <v>0.15000000000000002</v>
      </c>
      <c r="Q403" s="75">
        <v>3185.9625000000005</v>
      </c>
    </row>
    <row r="404" spans="1:17">
      <c r="A404" t="s">
        <v>601</v>
      </c>
      <c r="B404" s="1">
        <v>2</v>
      </c>
      <c r="C404" s="74">
        <v>1</v>
      </c>
      <c r="D404" s="3">
        <v>0.75</v>
      </c>
      <c r="E404" s="74">
        <v>1</v>
      </c>
      <c r="F404" s="3">
        <v>0.25</v>
      </c>
      <c r="G404" s="74">
        <v>0</v>
      </c>
      <c r="H404" s="3">
        <v>0.5</v>
      </c>
      <c r="I404" s="74" t="s">
        <v>1774</v>
      </c>
      <c r="J404" s="3">
        <v>0.8</v>
      </c>
      <c r="K404" s="74" t="s">
        <v>1774</v>
      </c>
      <c r="L404" s="3">
        <v>0.3</v>
      </c>
      <c r="M404" s="75">
        <v>9102.75</v>
      </c>
      <c r="N404" s="5">
        <v>4</v>
      </c>
      <c r="O404" s="5">
        <v>1</v>
      </c>
      <c r="P404" s="3">
        <v>0.05</v>
      </c>
      <c r="Q404" s="75">
        <v>455.13750000000005</v>
      </c>
    </row>
    <row r="405" spans="1:17">
      <c r="A405" t="s">
        <v>602</v>
      </c>
      <c r="B405" s="1">
        <v>1</v>
      </c>
      <c r="C405" s="74">
        <v>1</v>
      </c>
      <c r="D405" s="3">
        <v>0.75</v>
      </c>
      <c r="E405" s="74">
        <v>1</v>
      </c>
      <c r="F405" s="3">
        <v>0.25</v>
      </c>
      <c r="G405" s="74">
        <v>1</v>
      </c>
      <c r="H405" s="3">
        <v>0.5</v>
      </c>
      <c r="I405" s="74" t="s">
        <v>1774</v>
      </c>
      <c r="J405" s="3">
        <v>0.8</v>
      </c>
      <c r="K405" s="74" t="s">
        <v>1774</v>
      </c>
      <c r="L405" s="3">
        <v>0.3</v>
      </c>
      <c r="M405" s="75">
        <v>4045.67</v>
      </c>
      <c r="N405" s="5">
        <v>5</v>
      </c>
      <c r="O405" s="5">
        <v>0</v>
      </c>
      <c r="P405" s="3">
        <v>0</v>
      </c>
      <c r="Q405" s="75">
        <v>0</v>
      </c>
    </row>
    <row r="406" spans="1:17">
      <c r="A406" t="s">
        <v>603</v>
      </c>
      <c r="B406" s="1">
        <v>3</v>
      </c>
      <c r="C406" s="74">
        <v>0</v>
      </c>
      <c r="D406" s="3">
        <v>0.75</v>
      </c>
      <c r="E406" s="74">
        <v>0</v>
      </c>
      <c r="F406" s="3">
        <v>0.25</v>
      </c>
      <c r="G406" s="74">
        <v>0.33333333333333331</v>
      </c>
      <c r="H406" s="3">
        <v>0.5</v>
      </c>
      <c r="I406" s="74" t="s">
        <v>1774</v>
      </c>
      <c r="J406" s="3">
        <v>0.8</v>
      </c>
      <c r="K406" s="74">
        <v>0</v>
      </c>
      <c r="L406" s="3">
        <v>0.3</v>
      </c>
      <c r="M406" s="75">
        <v>15171.25</v>
      </c>
      <c r="N406" s="5">
        <v>1</v>
      </c>
      <c r="O406" s="5">
        <v>4</v>
      </c>
      <c r="P406" s="3">
        <v>0.2</v>
      </c>
      <c r="Q406" s="75">
        <v>3034.25</v>
      </c>
    </row>
    <row r="407" spans="1:17">
      <c r="A407" t="s">
        <v>605</v>
      </c>
      <c r="B407" s="1">
        <v>2</v>
      </c>
      <c r="C407" s="74">
        <v>1</v>
      </c>
      <c r="D407" s="3">
        <v>0.75</v>
      </c>
      <c r="E407" s="74">
        <v>0</v>
      </c>
      <c r="F407" s="3">
        <v>0.25</v>
      </c>
      <c r="G407" s="74">
        <v>1</v>
      </c>
      <c r="H407" s="3">
        <v>0.5</v>
      </c>
      <c r="I407" s="74" t="s">
        <v>1774</v>
      </c>
      <c r="J407" s="3">
        <v>0.8</v>
      </c>
      <c r="K407" s="74" t="s">
        <v>1774</v>
      </c>
      <c r="L407" s="3">
        <v>0.3</v>
      </c>
      <c r="M407" s="75">
        <v>11125.58</v>
      </c>
      <c r="N407" s="5">
        <v>4</v>
      </c>
      <c r="O407" s="5">
        <v>1</v>
      </c>
      <c r="P407" s="3">
        <v>0.05</v>
      </c>
      <c r="Q407" s="75">
        <v>556.279</v>
      </c>
    </row>
    <row r="408" spans="1:17">
      <c r="A408" t="s">
        <v>606</v>
      </c>
      <c r="B408" s="1">
        <v>2</v>
      </c>
      <c r="C408" s="74">
        <v>0</v>
      </c>
      <c r="D408" s="3">
        <v>0.75</v>
      </c>
      <c r="E408" s="74">
        <v>0.5</v>
      </c>
      <c r="F408" s="3">
        <v>0.25</v>
      </c>
      <c r="G408" s="74">
        <v>0.5</v>
      </c>
      <c r="H408" s="3">
        <v>0.5</v>
      </c>
      <c r="I408" s="74" t="s">
        <v>1774</v>
      </c>
      <c r="J408" s="3">
        <v>0.8</v>
      </c>
      <c r="K408" s="74" t="s">
        <v>1774</v>
      </c>
      <c r="L408" s="3">
        <v>0.3</v>
      </c>
      <c r="M408" s="75">
        <v>8091.33</v>
      </c>
      <c r="N408" s="5">
        <v>4</v>
      </c>
      <c r="O408" s="5">
        <v>1</v>
      </c>
      <c r="P408" s="3">
        <v>0.05</v>
      </c>
      <c r="Q408" s="75">
        <v>404.56650000000002</v>
      </c>
    </row>
    <row r="409" spans="1:17">
      <c r="A409" t="s">
        <v>607</v>
      </c>
      <c r="B409" s="1">
        <v>2</v>
      </c>
      <c r="C409" s="74">
        <v>0.5</v>
      </c>
      <c r="D409" s="3">
        <v>0.75</v>
      </c>
      <c r="E409" s="74">
        <v>0.5</v>
      </c>
      <c r="F409" s="3">
        <v>0.25</v>
      </c>
      <c r="G409" s="74">
        <v>0.5</v>
      </c>
      <c r="H409" s="3">
        <v>0.5</v>
      </c>
      <c r="I409" s="74" t="s">
        <v>1774</v>
      </c>
      <c r="J409" s="3">
        <v>0.8</v>
      </c>
      <c r="K409" s="74" t="s">
        <v>1774</v>
      </c>
      <c r="L409" s="3">
        <v>0.3</v>
      </c>
      <c r="M409" s="75">
        <v>7079.92</v>
      </c>
      <c r="N409" s="5">
        <v>4</v>
      </c>
      <c r="O409" s="5">
        <v>1</v>
      </c>
      <c r="P409" s="3">
        <v>0.05</v>
      </c>
      <c r="Q409" s="75">
        <v>353.99600000000004</v>
      </c>
    </row>
    <row r="410" spans="1:17">
      <c r="A410" t="s">
        <v>608</v>
      </c>
      <c r="B410" s="1">
        <v>1</v>
      </c>
      <c r="C410" s="74">
        <v>0</v>
      </c>
      <c r="D410" s="3">
        <v>0.75</v>
      </c>
      <c r="E410" s="74">
        <v>1</v>
      </c>
      <c r="F410" s="3">
        <v>0.25</v>
      </c>
      <c r="G410" s="74">
        <v>1</v>
      </c>
      <c r="H410" s="3">
        <v>0.5</v>
      </c>
      <c r="I410" s="74" t="s">
        <v>1774</v>
      </c>
      <c r="J410" s="3">
        <v>0.8</v>
      </c>
      <c r="K410" s="74" t="s">
        <v>1774</v>
      </c>
      <c r="L410" s="3">
        <v>0.3</v>
      </c>
      <c r="M410" s="75">
        <v>5057.08</v>
      </c>
      <c r="N410" s="5">
        <v>4</v>
      </c>
      <c r="O410" s="5">
        <v>1</v>
      </c>
      <c r="P410" s="3">
        <v>0.05</v>
      </c>
      <c r="Q410" s="75">
        <v>252.85400000000001</v>
      </c>
    </row>
    <row r="411" spans="1:17">
      <c r="A411" t="s">
        <v>609</v>
      </c>
      <c r="B411" s="1">
        <v>1</v>
      </c>
      <c r="C411" s="74">
        <v>0</v>
      </c>
      <c r="D411" s="3">
        <v>0.75</v>
      </c>
      <c r="E411" s="74">
        <v>0</v>
      </c>
      <c r="F411" s="3">
        <v>0.25</v>
      </c>
      <c r="G411" s="74">
        <v>1</v>
      </c>
      <c r="H411" s="3">
        <v>0.5</v>
      </c>
      <c r="I411" s="74">
        <v>1</v>
      </c>
      <c r="J411" s="3">
        <v>0.8</v>
      </c>
      <c r="K411" s="74" t="s">
        <v>1774</v>
      </c>
      <c r="L411" s="3">
        <v>0.3</v>
      </c>
      <c r="M411" s="75">
        <v>5057.08</v>
      </c>
      <c r="N411" s="5">
        <v>3</v>
      </c>
      <c r="O411" s="5">
        <v>2</v>
      </c>
      <c r="P411" s="3">
        <v>0.1</v>
      </c>
      <c r="Q411" s="75">
        <v>505.70800000000003</v>
      </c>
    </row>
    <row r="412" spans="1:17">
      <c r="A412" t="s">
        <v>610</v>
      </c>
      <c r="B412" s="1">
        <v>5</v>
      </c>
      <c r="C412" s="74">
        <v>0.8</v>
      </c>
      <c r="D412" s="3">
        <v>0.75</v>
      </c>
      <c r="E412" s="74">
        <v>0.4</v>
      </c>
      <c r="F412" s="3">
        <v>0.25</v>
      </c>
      <c r="G412" s="74">
        <v>0</v>
      </c>
      <c r="H412" s="3">
        <v>0.5</v>
      </c>
      <c r="I412" s="74">
        <v>0.75</v>
      </c>
      <c r="J412" s="3">
        <v>0.8</v>
      </c>
      <c r="K412" s="74" t="s">
        <v>1774</v>
      </c>
      <c r="L412" s="3">
        <v>0.3</v>
      </c>
      <c r="M412" s="75">
        <v>20228.330000000002</v>
      </c>
      <c r="N412" s="5">
        <v>3</v>
      </c>
      <c r="O412" s="5">
        <v>2</v>
      </c>
      <c r="P412" s="3">
        <v>0.1</v>
      </c>
      <c r="Q412" s="75">
        <v>2022.8330000000003</v>
      </c>
    </row>
    <row r="413" spans="1:17">
      <c r="A413" t="s">
        <v>611</v>
      </c>
      <c r="B413" s="1">
        <v>6</v>
      </c>
      <c r="C413" s="74">
        <v>0.16666666666666666</v>
      </c>
      <c r="D413" s="3">
        <v>0.75</v>
      </c>
      <c r="E413" s="74">
        <v>0.33333333333333331</v>
      </c>
      <c r="F413" s="3">
        <v>0.25</v>
      </c>
      <c r="G413" s="74">
        <v>0</v>
      </c>
      <c r="H413" s="3">
        <v>0.4</v>
      </c>
      <c r="I413" s="74">
        <v>0</v>
      </c>
      <c r="J413" s="3">
        <v>0.8</v>
      </c>
      <c r="K413" s="74">
        <v>0</v>
      </c>
      <c r="L413" s="3">
        <v>0.3</v>
      </c>
      <c r="M413" s="75">
        <v>24274</v>
      </c>
      <c r="N413" s="5">
        <v>1</v>
      </c>
      <c r="O413" s="5">
        <v>4</v>
      </c>
      <c r="P413" s="3">
        <v>0.2</v>
      </c>
      <c r="Q413" s="75">
        <v>4854.8</v>
      </c>
    </row>
    <row r="414" spans="1:17">
      <c r="A414" t="s">
        <v>613</v>
      </c>
      <c r="B414" s="1">
        <v>7</v>
      </c>
      <c r="C414" s="74">
        <v>0.7142857142857143</v>
      </c>
      <c r="D414" s="3">
        <v>0.75</v>
      </c>
      <c r="E414" s="74">
        <v>0.7142857142857143</v>
      </c>
      <c r="F414" s="3">
        <v>0.25</v>
      </c>
      <c r="G414" s="74">
        <v>0.42857142857142855</v>
      </c>
      <c r="H414" s="3">
        <v>0.4</v>
      </c>
      <c r="I414" s="74">
        <v>0.5714285714285714</v>
      </c>
      <c r="J414" s="3">
        <v>0.8</v>
      </c>
      <c r="K414" s="74">
        <v>0</v>
      </c>
      <c r="L414" s="3">
        <v>0.3</v>
      </c>
      <c r="M414" s="75">
        <v>29331.08</v>
      </c>
      <c r="N414" s="5">
        <v>2</v>
      </c>
      <c r="O414" s="5">
        <v>3</v>
      </c>
      <c r="P414" s="3">
        <v>0.15000000000000002</v>
      </c>
      <c r="Q414" s="75">
        <v>4399.6620000000012</v>
      </c>
    </row>
    <row r="415" spans="1:17">
      <c r="A415" t="s">
        <v>614</v>
      </c>
      <c r="B415" s="1">
        <v>2</v>
      </c>
      <c r="C415" s="74">
        <v>1</v>
      </c>
      <c r="D415" s="3">
        <v>0.75</v>
      </c>
      <c r="E415" s="74">
        <v>1</v>
      </c>
      <c r="F415" s="3">
        <v>0.25</v>
      </c>
      <c r="G415" s="74">
        <v>0.5</v>
      </c>
      <c r="H415" s="3">
        <v>0.5</v>
      </c>
      <c r="I415" s="74" t="s">
        <v>1774</v>
      </c>
      <c r="J415" s="3">
        <v>0.8</v>
      </c>
      <c r="K415" s="74" t="s">
        <v>1774</v>
      </c>
      <c r="L415" s="3">
        <v>0.3</v>
      </c>
      <c r="M415" s="75">
        <v>10114.17</v>
      </c>
      <c r="N415" s="5">
        <v>5</v>
      </c>
      <c r="O415" s="5">
        <v>0</v>
      </c>
      <c r="P415" s="3">
        <v>0</v>
      </c>
      <c r="Q415" s="75">
        <v>0</v>
      </c>
    </row>
    <row r="416" spans="1:17">
      <c r="A416" t="s">
        <v>615</v>
      </c>
      <c r="B416" s="1">
        <v>1</v>
      </c>
      <c r="C416" s="74">
        <v>1</v>
      </c>
      <c r="D416" s="3">
        <v>0.75</v>
      </c>
      <c r="E416" s="74">
        <v>0</v>
      </c>
      <c r="F416" s="3">
        <v>0.25</v>
      </c>
      <c r="G416" s="74">
        <v>1</v>
      </c>
      <c r="H416" s="3">
        <v>0.5</v>
      </c>
      <c r="I416" s="74" t="s">
        <v>1774</v>
      </c>
      <c r="J416" s="3">
        <v>0.8</v>
      </c>
      <c r="K416" s="74" t="s">
        <v>1774</v>
      </c>
      <c r="L416" s="3">
        <v>0.3</v>
      </c>
      <c r="M416" s="75">
        <v>5057.08</v>
      </c>
      <c r="N416" s="5">
        <v>4</v>
      </c>
      <c r="O416" s="5">
        <v>1</v>
      </c>
      <c r="P416" s="3">
        <v>0.05</v>
      </c>
      <c r="Q416" s="75">
        <v>252.85400000000001</v>
      </c>
    </row>
    <row r="417" spans="1:17">
      <c r="A417" t="s">
        <v>616</v>
      </c>
      <c r="B417" s="1">
        <v>1</v>
      </c>
      <c r="C417" s="74">
        <v>1</v>
      </c>
      <c r="D417" s="3">
        <v>0.75</v>
      </c>
      <c r="E417" s="74">
        <v>1</v>
      </c>
      <c r="F417" s="3">
        <v>0.25</v>
      </c>
      <c r="G417" s="74">
        <v>1</v>
      </c>
      <c r="H417" s="3">
        <v>0.5</v>
      </c>
      <c r="I417" s="74" t="s">
        <v>1774</v>
      </c>
      <c r="J417" s="3">
        <v>0.8</v>
      </c>
      <c r="K417" s="74" t="s">
        <v>1774</v>
      </c>
      <c r="L417" s="3">
        <v>0.3</v>
      </c>
      <c r="M417" s="75">
        <v>4045.67</v>
      </c>
      <c r="N417" s="5">
        <v>5</v>
      </c>
      <c r="O417" s="5">
        <v>0</v>
      </c>
      <c r="P417" s="3">
        <v>0</v>
      </c>
      <c r="Q417" s="75">
        <v>0</v>
      </c>
    </row>
    <row r="418" spans="1:17">
      <c r="A418" t="s">
        <v>618</v>
      </c>
      <c r="B418" s="1">
        <v>1</v>
      </c>
      <c r="C418" s="74">
        <v>1</v>
      </c>
      <c r="D418" s="3">
        <v>0.75</v>
      </c>
      <c r="E418" s="74">
        <v>1</v>
      </c>
      <c r="F418" s="3">
        <v>0.25</v>
      </c>
      <c r="G418" s="74">
        <v>0</v>
      </c>
      <c r="H418" s="3">
        <v>0.5</v>
      </c>
      <c r="I418" s="74" t="s">
        <v>1774</v>
      </c>
      <c r="J418" s="3">
        <v>0.8</v>
      </c>
      <c r="K418" s="74" t="s">
        <v>1774</v>
      </c>
      <c r="L418" s="3">
        <v>0.3</v>
      </c>
      <c r="M418" s="75">
        <v>5057.08</v>
      </c>
      <c r="N418" s="5">
        <v>4</v>
      </c>
      <c r="O418" s="5">
        <v>1</v>
      </c>
      <c r="P418" s="3">
        <v>0.05</v>
      </c>
      <c r="Q418" s="75">
        <v>252.85400000000001</v>
      </c>
    </row>
    <row r="419" spans="1:17">
      <c r="A419" t="s">
        <v>619</v>
      </c>
      <c r="B419" s="1">
        <v>3</v>
      </c>
      <c r="C419" s="74">
        <v>0</v>
      </c>
      <c r="D419" s="3">
        <v>0.75</v>
      </c>
      <c r="E419" s="74">
        <v>1</v>
      </c>
      <c r="F419" s="3">
        <v>0.25</v>
      </c>
      <c r="G419" s="74">
        <v>0</v>
      </c>
      <c r="H419" s="3">
        <v>0.5</v>
      </c>
      <c r="I419" s="74">
        <v>0</v>
      </c>
      <c r="J419" s="3">
        <v>0.8</v>
      </c>
      <c r="K419" s="74">
        <v>0</v>
      </c>
      <c r="L419" s="3">
        <v>0.3</v>
      </c>
      <c r="M419" s="75">
        <v>13148.42</v>
      </c>
      <c r="N419" s="5">
        <v>1</v>
      </c>
      <c r="O419" s="5">
        <v>4</v>
      </c>
      <c r="P419" s="3">
        <v>0.2</v>
      </c>
      <c r="Q419" s="75">
        <v>2629.6840000000002</v>
      </c>
    </row>
    <row r="420" spans="1:17">
      <c r="A420" t="s">
        <v>620</v>
      </c>
      <c r="B420" s="1">
        <v>14</v>
      </c>
      <c r="C420" s="74">
        <v>0.5</v>
      </c>
      <c r="D420" s="3">
        <v>0.5</v>
      </c>
      <c r="E420" s="74">
        <v>0.6428571428571429</v>
      </c>
      <c r="F420" s="3">
        <v>0.25</v>
      </c>
      <c r="G420" s="74">
        <v>0</v>
      </c>
      <c r="H420" s="3">
        <v>0.3</v>
      </c>
      <c r="I420" s="74">
        <v>0.4642857142857143</v>
      </c>
      <c r="J420" s="3">
        <v>0.8</v>
      </c>
      <c r="K420" s="74">
        <v>0</v>
      </c>
      <c r="L420" s="3">
        <v>0.3</v>
      </c>
      <c r="M420" s="75">
        <v>46525.17</v>
      </c>
      <c r="N420" s="5">
        <v>2</v>
      </c>
      <c r="O420" s="5">
        <v>3</v>
      </c>
      <c r="P420" s="3">
        <v>0.15000000000000002</v>
      </c>
      <c r="Q420" s="75">
        <v>6978.7755000000006</v>
      </c>
    </row>
    <row r="421" spans="1:17">
      <c r="A421" t="s">
        <v>621</v>
      </c>
      <c r="B421" s="1">
        <v>33</v>
      </c>
      <c r="C421" s="74">
        <v>9.0909090909090912E-2</v>
      </c>
      <c r="D421" s="3">
        <v>0.5</v>
      </c>
      <c r="E421" s="74">
        <v>0.48484848484848486</v>
      </c>
      <c r="F421" s="3">
        <v>0.25</v>
      </c>
      <c r="G421" s="74">
        <v>6.0606060606060608E-2</v>
      </c>
      <c r="H421" s="3">
        <v>0.3</v>
      </c>
      <c r="I421" s="74">
        <v>0.88</v>
      </c>
      <c r="J421" s="3">
        <v>0.8</v>
      </c>
      <c r="K421" s="74">
        <v>0</v>
      </c>
      <c r="L421" s="3">
        <v>0.3</v>
      </c>
      <c r="M421" s="75">
        <v>130472.75</v>
      </c>
      <c r="N421" s="5">
        <v>2</v>
      </c>
      <c r="O421" s="5">
        <v>3</v>
      </c>
      <c r="P421" s="3">
        <v>0.15000000000000002</v>
      </c>
      <c r="Q421" s="75">
        <v>19570.912500000002</v>
      </c>
    </row>
    <row r="422" spans="1:17">
      <c r="A422" t="s">
        <v>623</v>
      </c>
      <c r="B422" s="1">
        <v>5</v>
      </c>
      <c r="C422" s="74">
        <v>0.2</v>
      </c>
      <c r="D422" s="3">
        <v>0.75</v>
      </c>
      <c r="E422" s="74">
        <v>0</v>
      </c>
      <c r="F422" s="3">
        <v>0.25</v>
      </c>
      <c r="G422" s="74">
        <v>0</v>
      </c>
      <c r="H422" s="3">
        <v>0.5</v>
      </c>
      <c r="I422" s="74">
        <v>0.5</v>
      </c>
      <c r="J422" s="3">
        <v>0.8</v>
      </c>
      <c r="K422" s="74">
        <v>1</v>
      </c>
      <c r="L422" s="3">
        <v>0.3</v>
      </c>
      <c r="M422" s="75">
        <v>24274</v>
      </c>
      <c r="N422" s="5">
        <v>1</v>
      </c>
      <c r="O422" s="5">
        <v>4</v>
      </c>
      <c r="P422" s="3">
        <v>0.2</v>
      </c>
      <c r="Q422" s="75">
        <v>4854.8</v>
      </c>
    </row>
    <row r="423" spans="1:17">
      <c r="A423" t="s">
        <v>625</v>
      </c>
      <c r="B423" s="1">
        <v>4</v>
      </c>
      <c r="C423" s="74">
        <v>0</v>
      </c>
      <c r="D423" s="3">
        <v>0.75</v>
      </c>
      <c r="E423" s="74">
        <v>0</v>
      </c>
      <c r="F423" s="3">
        <v>0.25</v>
      </c>
      <c r="G423" s="74">
        <v>0</v>
      </c>
      <c r="H423" s="3">
        <v>0.5</v>
      </c>
      <c r="I423" s="74">
        <v>1</v>
      </c>
      <c r="J423" s="3">
        <v>0.8</v>
      </c>
      <c r="K423" s="74">
        <v>0</v>
      </c>
      <c r="L423" s="3">
        <v>0.3</v>
      </c>
      <c r="M423" s="75">
        <v>17194.080000000002</v>
      </c>
      <c r="N423" s="5">
        <v>1</v>
      </c>
      <c r="O423" s="5">
        <v>4</v>
      </c>
      <c r="P423" s="3">
        <v>0.2</v>
      </c>
      <c r="Q423" s="75">
        <v>3438.8160000000007</v>
      </c>
    </row>
    <row r="424" spans="1:17">
      <c r="A424" t="s">
        <v>626</v>
      </c>
      <c r="B424" s="1">
        <v>1</v>
      </c>
      <c r="C424" s="74">
        <v>1</v>
      </c>
      <c r="D424" s="3">
        <v>0.75</v>
      </c>
      <c r="E424" s="74">
        <v>1</v>
      </c>
      <c r="F424" s="3">
        <v>0.25</v>
      </c>
      <c r="G424" s="74">
        <v>1</v>
      </c>
      <c r="H424" s="3">
        <v>0.5</v>
      </c>
      <c r="I424" s="74" t="s">
        <v>1774</v>
      </c>
      <c r="J424" s="3">
        <v>0.8</v>
      </c>
      <c r="K424" s="74" t="s">
        <v>1774</v>
      </c>
      <c r="L424" s="3">
        <v>0.3</v>
      </c>
      <c r="M424" s="75">
        <v>5057.08</v>
      </c>
      <c r="N424" s="5">
        <v>5</v>
      </c>
      <c r="O424" s="5">
        <v>0</v>
      </c>
      <c r="P424" s="3">
        <v>0</v>
      </c>
      <c r="Q424" s="75">
        <v>0</v>
      </c>
    </row>
    <row r="425" spans="1:17">
      <c r="A425" t="s">
        <v>627</v>
      </c>
      <c r="B425" s="1">
        <v>3</v>
      </c>
      <c r="C425" s="74">
        <v>0</v>
      </c>
      <c r="D425" s="3">
        <v>0.75</v>
      </c>
      <c r="E425" s="74">
        <v>0.66666666666666663</v>
      </c>
      <c r="F425" s="3">
        <v>0.25</v>
      </c>
      <c r="G425" s="74">
        <v>0.33333333333333331</v>
      </c>
      <c r="H425" s="3">
        <v>0.5</v>
      </c>
      <c r="I425" s="74" t="s">
        <v>1774</v>
      </c>
      <c r="J425" s="3">
        <v>0.8</v>
      </c>
      <c r="K425" s="74">
        <v>0</v>
      </c>
      <c r="L425" s="3">
        <v>0.3</v>
      </c>
      <c r="M425" s="75">
        <v>13148.42</v>
      </c>
      <c r="N425" s="5">
        <v>2</v>
      </c>
      <c r="O425" s="5">
        <v>3</v>
      </c>
      <c r="P425" s="3">
        <v>0.15000000000000002</v>
      </c>
      <c r="Q425" s="75">
        <v>1972.2630000000004</v>
      </c>
    </row>
    <row r="426" spans="1:17">
      <c r="A426" t="s">
        <v>629</v>
      </c>
      <c r="B426" s="1">
        <v>2</v>
      </c>
      <c r="C426" s="74">
        <v>0.5</v>
      </c>
      <c r="D426" s="3">
        <v>0.75</v>
      </c>
      <c r="E426" s="74">
        <v>0.5</v>
      </c>
      <c r="F426" s="3">
        <v>0.25</v>
      </c>
      <c r="G426" s="74">
        <v>0.5</v>
      </c>
      <c r="H426" s="3">
        <v>0.5</v>
      </c>
      <c r="I426" s="74" t="s">
        <v>1774</v>
      </c>
      <c r="J426" s="3">
        <v>0.8</v>
      </c>
      <c r="K426" s="74">
        <v>0.33333333333333331</v>
      </c>
      <c r="L426" s="3">
        <v>0.3</v>
      </c>
      <c r="M426" s="75">
        <v>7079.92</v>
      </c>
      <c r="N426" s="5">
        <v>4</v>
      </c>
      <c r="O426" s="5">
        <v>1</v>
      </c>
      <c r="P426" s="3">
        <v>0.05</v>
      </c>
      <c r="Q426" s="75">
        <v>353.99600000000004</v>
      </c>
    </row>
    <row r="427" spans="1:17">
      <c r="A427" t="s">
        <v>630</v>
      </c>
      <c r="B427" s="1">
        <v>1</v>
      </c>
      <c r="C427" s="74">
        <v>1</v>
      </c>
      <c r="D427" s="3">
        <v>0.75</v>
      </c>
      <c r="E427" s="74">
        <v>1</v>
      </c>
      <c r="F427" s="3">
        <v>0.25</v>
      </c>
      <c r="G427" s="74">
        <v>1</v>
      </c>
      <c r="H427" s="3">
        <v>0.5</v>
      </c>
      <c r="I427" s="74" t="s">
        <v>1774</v>
      </c>
      <c r="J427" s="3">
        <v>0.8</v>
      </c>
      <c r="K427" s="74" t="s">
        <v>1774</v>
      </c>
      <c r="L427" s="3">
        <v>0.3</v>
      </c>
      <c r="M427" s="75">
        <v>5057.08</v>
      </c>
      <c r="N427" s="5">
        <v>5</v>
      </c>
      <c r="O427" s="5">
        <v>0</v>
      </c>
      <c r="P427" s="3">
        <v>0</v>
      </c>
      <c r="Q427" s="75">
        <v>0</v>
      </c>
    </row>
    <row r="428" spans="1:17">
      <c r="A428" t="s">
        <v>631</v>
      </c>
      <c r="B428" s="1">
        <v>3</v>
      </c>
      <c r="C428" s="74">
        <v>0.33333333333333331</v>
      </c>
      <c r="D428" s="3">
        <v>0.75</v>
      </c>
      <c r="E428" s="74">
        <v>0</v>
      </c>
      <c r="F428" s="3">
        <v>0.25</v>
      </c>
      <c r="G428" s="74">
        <v>0.33333333333333331</v>
      </c>
      <c r="H428" s="3">
        <v>0.5</v>
      </c>
      <c r="I428" s="74">
        <v>1</v>
      </c>
      <c r="J428" s="3">
        <v>0.8</v>
      </c>
      <c r="K428" s="74" t="s">
        <v>1774</v>
      </c>
      <c r="L428" s="3">
        <v>0.3</v>
      </c>
      <c r="M428" s="75">
        <v>8091.33</v>
      </c>
      <c r="N428" s="5">
        <v>2</v>
      </c>
      <c r="O428" s="5">
        <v>3</v>
      </c>
      <c r="P428" s="3">
        <v>0.15000000000000002</v>
      </c>
      <c r="Q428" s="75">
        <v>1213.6995000000002</v>
      </c>
    </row>
    <row r="429" spans="1:17">
      <c r="A429" t="s">
        <v>632</v>
      </c>
      <c r="B429" s="1">
        <v>6</v>
      </c>
      <c r="C429" s="74">
        <v>1</v>
      </c>
      <c r="D429" s="3">
        <v>0.75</v>
      </c>
      <c r="E429" s="74">
        <v>0.33333333333333331</v>
      </c>
      <c r="F429" s="3">
        <v>0.25</v>
      </c>
      <c r="G429" s="74">
        <v>0.66666666666666663</v>
      </c>
      <c r="H429" s="3">
        <v>0.4</v>
      </c>
      <c r="I429" s="74">
        <v>0.66666666666666663</v>
      </c>
      <c r="J429" s="3">
        <v>0.8</v>
      </c>
      <c r="K429" s="74">
        <v>0</v>
      </c>
      <c r="L429" s="3">
        <v>0.3</v>
      </c>
      <c r="M429" s="75">
        <v>21239.75</v>
      </c>
      <c r="N429" s="5">
        <v>3</v>
      </c>
      <c r="O429" s="5">
        <v>2</v>
      </c>
      <c r="P429" s="3">
        <v>0.1</v>
      </c>
      <c r="Q429" s="75">
        <v>2123.9749999999999</v>
      </c>
    </row>
    <row r="430" spans="1:17">
      <c r="A430" t="s">
        <v>633</v>
      </c>
      <c r="B430" s="1">
        <v>1</v>
      </c>
      <c r="C430" s="74">
        <v>1</v>
      </c>
      <c r="D430" s="3">
        <v>0.75</v>
      </c>
      <c r="E430" s="74">
        <v>1</v>
      </c>
      <c r="F430" s="3">
        <v>0.25</v>
      </c>
      <c r="G430" s="74">
        <v>1</v>
      </c>
      <c r="H430" s="3">
        <v>0.5</v>
      </c>
      <c r="I430" s="74" t="s">
        <v>1774</v>
      </c>
      <c r="J430" s="3">
        <v>0.8</v>
      </c>
      <c r="K430" s="74">
        <v>1</v>
      </c>
      <c r="L430" s="3">
        <v>0.3</v>
      </c>
      <c r="M430" s="75">
        <v>5057.08</v>
      </c>
      <c r="N430" s="5">
        <v>5</v>
      </c>
      <c r="O430" s="5">
        <v>0</v>
      </c>
      <c r="P430" s="3">
        <v>0</v>
      </c>
      <c r="Q430" s="75">
        <v>0</v>
      </c>
    </row>
    <row r="431" spans="1:17">
      <c r="A431" t="s">
        <v>634</v>
      </c>
      <c r="B431" s="1">
        <v>2</v>
      </c>
      <c r="C431" s="74">
        <v>0</v>
      </c>
      <c r="D431" s="3">
        <v>0.75</v>
      </c>
      <c r="E431" s="74">
        <v>0</v>
      </c>
      <c r="F431" s="3">
        <v>0.25</v>
      </c>
      <c r="G431" s="74">
        <v>0</v>
      </c>
      <c r="H431" s="3">
        <v>0.5</v>
      </c>
      <c r="I431" s="74" t="s">
        <v>1774</v>
      </c>
      <c r="J431" s="3">
        <v>0.8</v>
      </c>
      <c r="K431" s="74">
        <v>1</v>
      </c>
      <c r="L431" s="3">
        <v>0.3</v>
      </c>
      <c r="M431" s="75">
        <v>10114.17</v>
      </c>
      <c r="N431" s="5">
        <v>2</v>
      </c>
      <c r="O431" s="5">
        <v>3</v>
      </c>
      <c r="P431" s="3">
        <v>0.15000000000000002</v>
      </c>
      <c r="Q431" s="75">
        <v>1517.1255000000003</v>
      </c>
    </row>
    <row r="432" spans="1:17">
      <c r="A432" t="s">
        <v>635</v>
      </c>
      <c r="B432" s="1">
        <v>3</v>
      </c>
      <c r="C432" s="74">
        <v>0.33333333333333331</v>
      </c>
      <c r="D432" s="3">
        <v>0.75</v>
      </c>
      <c r="E432" s="74">
        <v>0</v>
      </c>
      <c r="F432" s="3">
        <v>0.25</v>
      </c>
      <c r="G432" s="74">
        <v>0</v>
      </c>
      <c r="H432" s="3">
        <v>0.5</v>
      </c>
      <c r="I432" s="74" t="s">
        <v>1774</v>
      </c>
      <c r="J432" s="3">
        <v>0.8</v>
      </c>
      <c r="K432" s="74" t="s">
        <v>1774</v>
      </c>
      <c r="L432" s="3">
        <v>0.3</v>
      </c>
      <c r="M432" s="75">
        <v>8091.33</v>
      </c>
      <c r="N432" s="5">
        <v>2</v>
      </c>
      <c r="O432" s="5">
        <v>3</v>
      </c>
      <c r="P432" s="3">
        <v>0.15000000000000002</v>
      </c>
      <c r="Q432" s="75">
        <v>1213.6995000000002</v>
      </c>
    </row>
    <row r="433" spans="1:17">
      <c r="A433" t="s">
        <v>637</v>
      </c>
      <c r="B433" s="1">
        <v>1</v>
      </c>
      <c r="C433" s="74">
        <v>1</v>
      </c>
      <c r="D433" s="3">
        <v>0.75</v>
      </c>
      <c r="E433" s="74">
        <v>0</v>
      </c>
      <c r="F433" s="3">
        <v>0.25</v>
      </c>
      <c r="G433" s="74">
        <v>0</v>
      </c>
      <c r="H433" s="3">
        <v>0.5</v>
      </c>
      <c r="I433" s="74" t="s">
        <v>1774</v>
      </c>
      <c r="J433" s="3">
        <v>0.8</v>
      </c>
      <c r="K433" s="74" t="s">
        <v>1774</v>
      </c>
      <c r="L433" s="3">
        <v>0.3</v>
      </c>
      <c r="M433" s="75">
        <v>4045.67</v>
      </c>
      <c r="N433" s="5">
        <v>3</v>
      </c>
      <c r="O433" s="5">
        <v>2</v>
      </c>
      <c r="P433" s="3">
        <v>0.1</v>
      </c>
      <c r="Q433" s="75">
        <v>404.56700000000001</v>
      </c>
    </row>
    <row r="434" spans="1:17">
      <c r="A434" t="s">
        <v>638</v>
      </c>
      <c r="B434" s="1">
        <v>2</v>
      </c>
      <c r="C434" s="74">
        <v>0.5</v>
      </c>
      <c r="D434" s="3">
        <v>0.75</v>
      </c>
      <c r="E434" s="74">
        <v>0</v>
      </c>
      <c r="F434" s="3">
        <v>0.25</v>
      </c>
      <c r="G434" s="74">
        <v>0</v>
      </c>
      <c r="H434" s="3">
        <v>0.5</v>
      </c>
      <c r="I434" s="74" t="s">
        <v>1774</v>
      </c>
      <c r="J434" s="3">
        <v>0.8</v>
      </c>
      <c r="K434" s="74" t="s">
        <v>1774</v>
      </c>
      <c r="L434" s="3">
        <v>0.3</v>
      </c>
      <c r="M434" s="75">
        <v>9102.75</v>
      </c>
      <c r="N434" s="5">
        <v>2</v>
      </c>
      <c r="O434" s="5">
        <v>3</v>
      </c>
      <c r="P434" s="3">
        <v>0.15000000000000002</v>
      </c>
      <c r="Q434" s="75">
        <v>1365.4125000000001</v>
      </c>
    </row>
    <row r="435" spans="1:17">
      <c r="A435" t="s">
        <v>639</v>
      </c>
      <c r="B435" s="1">
        <v>1</v>
      </c>
      <c r="C435" s="74">
        <v>1</v>
      </c>
      <c r="D435" s="3">
        <v>0.75</v>
      </c>
      <c r="E435" s="74">
        <v>1</v>
      </c>
      <c r="F435" s="3">
        <v>0.25</v>
      </c>
      <c r="G435" s="74">
        <v>0</v>
      </c>
      <c r="H435" s="3">
        <v>0.5</v>
      </c>
      <c r="I435" s="74" t="s">
        <v>1774</v>
      </c>
      <c r="J435" s="3">
        <v>0.8</v>
      </c>
      <c r="K435" s="74">
        <v>0</v>
      </c>
      <c r="L435" s="3">
        <v>0.3</v>
      </c>
      <c r="M435" s="75">
        <v>4045.67</v>
      </c>
      <c r="N435" s="5">
        <v>3</v>
      </c>
      <c r="O435" s="5">
        <v>2</v>
      </c>
      <c r="P435" s="3">
        <v>0.1</v>
      </c>
      <c r="Q435" s="75">
        <v>404.56700000000001</v>
      </c>
    </row>
    <row r="436" spans="1:17">
      <c r="A436" t="s">
        <v>640</v>
      </c>
      <c r="B436" s="1">
        <v>5</v>
      </c>
      <c r="C436" s="74">
        <v>0.6</v>
      </c>
      <c r="D436" s="3">
        <v>0.75</v>
      </c>
      <c r="E436" s="74">
        <v>0.8</v>
      </c>
      <c r="F436" s="3">
        <v>0.25</v>
      </c>
      <c r="G436" s="74">
        <v>0</v>
      </c>
      <c r="H436" s="3">
        <v>0.5</v>
      </c>
      <c r="I436" s="74" t="s">
        <v>1774</v>
      </c>
      <c r="J436" s="3">
        <v>0.8</v>
      </c>
      <c r="K436" s="74" t="s">
        <v>1774</v>
      </c>
      <c r="L436" s="3">
        <v>0.3</v>
      </c>
      <c r="M436" s="75">
        <v>17194.080000000002</v>
      </c>
      <c r="N436" s="5">
        <v>3</v>
      </c>
      <c r="O436" s="5">
        <v>2</v>
      </c>
      <c r="P436" s="3">
        <v>0.1</v>
      </c>
      <c r="Q436" s="75">
        <v>1719.4080000000004</v>
      </c>
    </row>
    <row r="437" spans="1:17">
      <c r="A437" t="s">
        <v>642</v>
      </c>
      <c r="B437" s="1">
        <v>4</v>
      </c>
      <c r="C437" s="74">
        <v>0.25</v>
      </c>
      <c r="D437" s="3">
        <v>0.75</v>
      </c>
      <c r="E437" s="74">
        <v>0.25</v>
      </c>
      <c r="F437" s="3">
        <v>0.25</v>
      </c>
      <c r="G437" s="74">
        <v>0</v>
      </c>
      <c r="H437" s="3">
        <v>0.5</v>
      </c>
      <c r="I437" s="74">
        <v>0.5</v>
      </c>
      <c r="J437" s="3">
        <v>0.8</v>
      </c>
      <c r="K437" s="74">
        <v>0</v>
      </c>
      <c r="L437" s="3">
        <v>0.3</v>
      </c>
      <c r="M437" s="75">
        <v>18205.5</v>
      </c>
      <c r="N437" s="5">
        <v>1</v>
      </c>
      <c r="O437" s="5">
        <v>4</v>
      </c>
      <c r="P437" s="3">
        <v>0.2</v>
      </c>
      <c r="Q437" s="75">
        <v>3641.1000000000004</v>
      </c>
    </row>
    <row r="438" spans="1:17">
      <c r="A438" t="s">
        <v>644</v>
      </c>
      <c r="B438" s="1">
        <v>9</v>
      </c>
      <c r="C438" s="74">
        <v>0.33333333333333331</v>
      </c>
      <c r="D438" s="3">
        <v>0.5</v>
      </c>
      <c r="E438" s="74">
        <v>0.22222222222222221</v>
      </c>
      <c r="F438" s="3">
        <v>0.25</v>
      </c>
      <c r="G438" s="74">
        <v>0.1111111111111111</v>
      </c>
      <c r="H438" s="3">
        <v>0.4</v>
      </c>
      <c r="I438" s="74">
        <v>0.8</v>
      </c>
      <c r="J438" s="3">
        <v>0.8</v>
      </c>
      <c r="K438" s="74">
        <v>0.5</v>
      </c>
      <c r="L438" s="3">
        <v>0.3</v>
      </c>
      <c r="M438" s="75">
        <v>35399.58</v>
      </c>
      <c r="N438" s="5">
        <v>2</v>
      </c>
      <c r="O438" s="5">
        <v>3</v>
      </c>
      <c r="P438" s="3">
        <v>0.15000000000000002</v>
      </c>
      <c r="Q438" s="75">
        <v>5309.9370000000008</v>
      </c>
    </row>
    <row r="439" spans="1:17">
      <c r="A439" t="s">
        <v>646</v>
      </c>
      <c r="B439" s="1">
        <v>2</v>
      </c>
      <c r="C439" s="74">
        <v>0.5</v>
      </c>
      <c r="D439" s="3">
        <v>0.75</v>
      </c>
      <c r="E439" s="74">
        <v>1</v>
      </c>
      <c r="F439" s="3">
        <v>0.25</v>
      </c>
      <c r="G439" s="74">
        <v>1</v>
      </c>
      <c r="H439" s="3">
        <v>0.5</v>
      </c>
      <c r="I439" s="74">
        <v>1</v>
      </c>
      <c r="J439" s="3">
        <v>0.8</v>
      </c>
      <c r="K439" s="74" t="s">
        <v>1774</v>
      </c>
      <c r="L439" s="3">
        <v>0.3</v>
      </c>
      <c r="M439" s="75">
        <v>9102.75</v>
      </c>
      <c r="N439" s="5">
        <v>4</v>
      </c>
      <c r="O439" s="5">
        <v>1</v>
      </c>
      <c r="P439" s="3">
        <v>0.05</v>
      </c>
      <c r="Q439" s="75">
        <v>455.13750000000005</v>
      </c>
    </row>
    <row r="440" spans="1:17">
      <c r="A440" t="s">
        <v>647</v>
      </c>
      <c r="B440" s="1">
        <v>6</v>
      </c>
      <c r="C440" s="74">
        <v>0.66666666666666663</v>
      </c>
      <c r="D440" s="3">
        <v>0.75</v>
      </c>
      <c r="E440" s="74">
        <v>0</v>
      </c>
      <c r="F440" s="3">
        <v>0.25</v>
      </c>
      <c r="G440" s="74">
        <v>0</v>
      </c>
      <c r="H440" s="3">
        <v>0.4</v>
      </c>
      <c r="I440" s="74">
        <v>1</v>
      </c>
      <c r="J440" s="3">
        <v>0.8</v>
      </c>
      <c r="K440" s="74">
        <v>1</v>
      </c>
      <c r="L440" s="3">
        <v>0.3</v>
      </c>
      <c r="M440" s="75">
        <v>24274</v>
      </c>
      <c r="N440" s="5">
        <v>2</v>
      </c>
      <c r="O440" s="5">
        <v>3</v>
      </c>
      <c r="P440" s="3">
        <v>0.15000000000000002</v>
      </c>
      <c r="Q440" s="75">
        <v>3641.1000000000004</v>
      </c>
    </row>
    <row r="441" spans="1:17">
      <c r="A441" t="s">
        <v>649</v>
      </c>
      <c r="B441" s="1">
        <v>4</v>
      </c>
      <c r="C441" s="74">
        <v>0</v>
      </c>
      <c r="D441" s="3">
        <v>0.75</v>
      </c>
      <c r="E441" s="74">
        <v>0</v>
      </c>
      <c r="F441" s="3">
        <v>0.25</v>
      </c>
      <c r="G441" s="74">
        <v>0</v>
      </c>
      <c r="H441" s="3">
        <v>0.5</v>
      </c>
      <c r="I441" s="74">
        <v>1</v>
      </c>
      <c r="J441" s="3">
        <v>0.8</v>
      </c>
      <c r="K441" s="74">
        <v>0</v>
      </c>
      <c r="L441" s="3">
        <v>0.3</v>
      </c>
      <c r="M441" s="75">
        <v>20228.330000000002</v>
      </c>
      <c r="N441" s="5">
        <v>1</v>
      </c>
      <c r="O441" s="5">
        <v>4</v>
      </c>
      <c r="P441" s="3">
        <v>0.2</v>
      </c>
      <c r="Q441" s="75">
        <v>4045.6660000000006</v>
      </c>
    </row>
    <row r="442" spans="1:17">
      <c r="A442" t="s">
        <v>650</v>
      </c>
      <c r="B442" s="1">
        <v>4</v>
      </c>
      <c r="C442" s="74">
        <v>0.75</v>
      </c>
      <c r="D442" s="3">
        <v>0.75</v>
      </c>
      <c r="E442" s="74">
        <v>0</v>
      </c>
      <c r="F442" s="3">
        <v>0.25</v>
      </c>
      <c r="G442" s="74">
        <v>0</v>
      </c>
      <c r="H442" s="3">
        <v>0.5</v>
      </c>
      <c r="I442" s="74" t="s">
        <v>1774</v>
      </c>
      <c r="J442" s="3">
        <v>0.8</v>
      </c>
      <c r="K442" s="74">
        <v>0</v>
      </c>
      <c r="L442" s="3">
        <v>0.3</v>
      </c>
      <c r="M442" s="75">
        <v>16182.67</v>
      </c>
      <c r="N442" s="5">
        <v>2</v>
      </c>
      <c r="O442" s="5">
        <v>3</v>
      </c>
      <c r="P442" s="3">
        <v>0.15000000000000002</v>
      </c>
      <c r="Q442" s="75">
        <v>2427.4005000000002</v>
      </c>
    </row>
    <row r="443" spans="1:17">
      <c r="A443" t="s">
        <v>651</v>
      </c>
      <c r="B443" s="1">
        <v>11</v>
      </c>
      <c r="C443" s="74">
        <v>0.45454545454545453</v>
      </c>
      <c r="D443" s="3">
        <v>0.5</v>
      </c>
      <c r="E443" s="74">
        <v>0.54545454545454541</v>
      </c>
      <c r="F443" s="3">
        <v>0.25</v>
      </c>
      <c r="G443" s="74">
        <v>0</v>
      </c>
      <c r="H443" s="3">
        <v>0.3</v>
      </c>
      <c r="I443" s="74">
        <v>0.77777777777777779</v>
      </c>
      <c r="J443" s="3">
        <v>0.8</v>
      </c>
      <c r="K443" s="74">
        <v>0.14285714285714285</v>
      </c>
      <c r="L443" s="3">
        <v>0.3</v>
      </c>
      <c r="M443" s="75">
        <v>44502.33</v>
      </c>
      <c r="N443" s="5">
        <v>1</v>
      </c>
      <c r="O443" s="5">
        <v>4</v>
      </c>
      <c r="P443" s="3">
        <v>0.2</v>
      </c>
      <c r="Q443" s="75">
        <v>8900.4660000000003</v>
      </c>
    </row>
    <row r="444" spans="1:17">
      <c r="A444" t="s">
        <v>653</v>
      </c>
      <c r="B444" s="1">
        <v>6</v>
      </c>
      <c r="C444" s="74">
        <v>0</v>
      </c>
      <c r="D444" s="3">
        <v>0.75</v>
      </c>
      <c r="E444" s="74">
        <v>0</v>
      </c>
      <c r="F444" s="3">
        <v>0.25</v>
      </c>
      <c r="G444" s="74">
        <v>0</v>
      </c>
      <c r="H444" s="3">
        <v>0.4</v>
      </c>
      <c r="I444" s="74">
        <v>0.5</v>
      </c>
      <c r="J444" s="3">
        <v>0.8</v>
      </c>
      <c r="K444" s="74">
        <v>0.5</v>
      </c>
      <c r="L444" s="3">
        <v>0.3</v>
      </c>
      <c r="M444" s="75">
        <v>26296.83</v>
      </c>
      <c r="N444" s="5">
        <v>1</v>
      </c>
      <c r="O444" s="5">
        <v>4</v>
      </c>
      <c r="P444" s="3">
        <v>0.2</v>
      </c>
      <c r="Q444" s="75">
        <v>5259.3660000000009</v>
      </c>
    </row>
    <row r="445" spans="1:17">
      <c r="A445" t="s">
        <v>655</v>
      </c>
      <c r="B445" s="1">
        <v>1</v>
      </c>
      <c r="C445" s="74">
        <v>0</v>
      </c>
      <c r="D445" s="3">
        <v>0.75</v>
      </c>
      <c r="E445" s="74">
        <v>0</v>
      </c>
      <c r="F445" s="3">
        <v>0.25</v>
      </c>
      <c r="G445" s="74">
        <v>0</v>
      </c>
      <c r="H445" s="3">
        <v>0.5</v>
      </c>
      <c r="I445" s="74" t="s">
        <v>1774</v>
      </c>
      <c r="J445" s="3">
        <v>0.8</v>
      </c>
      <c r="K445" s="74">
        <v>0.5</v>
      </c>
      <c r="L445" s="3">
        <v>0.3</v>
      </c>
      <c r="M445" s="75">
        <v>5057.08</v>
      </c>
      <c r="N445" s="5">
        <v>2</v>
      </c>
      <c r="O445" s="5">
        <v>3</v>
      </c>
      <c r="P445" s="3">
        <v>0.15000000000000002</v>
      </c>
      <c r="Q445" s="75">
        <v>758.56200000000013</v>
      </c>
    </row>
    <row r="446" spans="1:17">
      <c r="A446" t="s">
        <v>656</v>
      </c>
      <c r="B446" s="1">
        <v>3</v>
      </c>
      <c r="C446" s="74">
        <v>0</v>
      </c>
      <c r="D446" s="3">
        <v>0.75</v>
      </c>
      <c r="E446" s="74">
        <v>0</v>
      </c>
      <c r="F446" s="3">
        <v>0.25</v>
      </c>
      <c r="G446" s="74">
        <v>0</v>
      </c>
      <c r="H446" s="3">
        <v>0.5</v>
      </c>
      <c r="I446" s="74">
        <v>0</v>
      </c>
      <c r="J446" s="3">
        <v>0.8</v>
      </c>
      <c r="K446" s="74" t="s">
        <v>1774</v>
      </c>
      <c r="L446" s="3">
        <v>0.3</v>
      </c>
      <c r="M446" s="75">
        <v>8091.33</v>
      </c>
      <c r="N446" s="5">
        <v>1</v>
      </c>
      <c r="O446" s="5">
        <v>4</v>
      </c>
      <c r="P446" s="3">
        <v>0.2</v>
      </c>
      <c r="Q446" s="75">
        <v>1618.2660000000001</v>
      </c>
    </row>
    <row r="447" spans="1:17">
      <c r="A447" t="s">
        <v>658</v>
      </c>
      <c r="B447" s="1">
        <v>4</v>
      </c>
      <c r="C447" s="74">
        <v>0.75</v>
      </c>
      <c r="D447" s="3">
        <v>0.75</v>
      </c>
      <c r="E447" s="74">
        <v>0</v>
      </c>
      <c r="F447" s="3">
        <v>0.25</v>
      </c>
      <c r="G447" s="74">
        <v>0</v>
      </c>
      <c r="H447" s="3">
        <v>0.5</v>
      </c>
      <c r="I447" s="74" t="s">
        <v>1774</v>
      </c>
      <c r="J447" s="3">
        <v>0.8</v>
      </c>
      <c r="K447" s="74">
        <v>1</v>
      </c>
      <c r="L447" s="3">
        <v>0.3</v>
      </c>
      <c r="M447" s="75">
        <v>19216.919999999998</v>
      </c>
      <c r="N447" s="5">
        <v>3</v>
      </c>
      <c r="O447" s="5">
        <v>2</v>
      </c>
      <c r="P447" s="3">
        <v>0.1</v>
      </c>
      <c r="Q447" s="75">
        <v>1921.692</v>
      </c>
    </row>
    <row r="448" spans="1:17">
      <c r="A448" t="s">
        <v>659</v>
      </c>
      <c r="B448" s="1">
        <v>4</v>
      </c>
      <c r="C448" s="74">
        <v>0.25</v>
      </c>
      <c r="D448" s="3">
        <v>0.75</v>
      </c>
      <c r="E448" s="74">
        <v>0.25</v>
      </c>
      <c r="F448" s="3">
        <v>0.25</v>
      </c>
      <c r="G448" s="74">
        <v>0</v>
      </c>
      <c r="H448" s="3">
        <v>0.5</v>
      </c>
      <c r="I448" s="74">
        <v>0.66666666666666663</v>
      </c>
      <c r="J448" s="3">
        <v>0.8</v>
      </c>
      <c r="K448" s="74">
        <v>0</v>
      </c>
      <c r="L448" s="3">
        <v>0.3</v>
      </c>
      <c r="M448" s="75">
        <v>12137</v>
      </c>
      <c r="N448" s="5">
        <v>1</v>
      </c>
      <c r="O448" s="5">
        <v>4</v>
      </c>
      <c r="P448" s="3">
        <v>0.2</v>
      </c>
      <c r="Q448" s="75">
        <v>2427.4</v>
      </c>
    </row>
    <row r="449" spans="1:17">
      <c r="A449" t="s">
        <v>661</v>
      </c>
      <c r="B449" s="1">
        <v>8</v>
      </c>
      <c r="C449" s="74">
        <v>0.125</v>
      </c>
      <c r="D449" s="3">
        <v>0.5</v>
      </c>
      <c r="E449" s="74">
        <v>0</v>
      </c>
      <c r="F449" s="3">
        <v>0.25</v>
      </c>
      <c r="G449" s="74">
        <v>0</v>
      </c>
      <c r="H449" s="3">
        <v>0.4</v>
      </c>
      <c r="I449" s="74">
        <v>1</v>
      </c>
      <c r="J449" s="3">
        <v>0.8</v>
      </c>
      <c r="K449" s="74">
        <v>0.33333333333333331</v>
      </c>
      <c r="L449" s="3">
        <v>0.3</v>
      </c>
      <c r="M449" s="75">
        <v>22251.17</v>
      </c>
      <c r="N449" s="5">
        <v>2</v>
      </c>
      <c r="O449" s="5">
        <v>3</v>
      </c>
      <c r="P449" s="3">
        <v>0.15000000000000002</v>
      </c>
      <c r="Q449" s="75">
        <v>3337.6755000000003</v>
      </c>
    </row>
    <row r="450" spans="1:17">
      <c r="A450" t="s">
        <v>663</v>
      </c>
      <c r="B450" s="1">
        <v>1</v>
      </c>
      <c r="C450" s="74">
        <v>1</v>
      </c>
      <c r="D450" s="3">
        <v>0.75</v>
      </c>
      <c r="E450" s="74">
        <v>0</v>
      </c>
      <c r="F450" s="3">
        <v>0.25</v>
      </c>
      <c r="G450" s="74">
        <v>0</v>
      </c>
      <c r="H450" s="3">
        <v>0.5</v>
      </c>
      <c r="I450" s="74">
        <v>1</v>
      </c>
      <c r="J450" s="3">
        <v>0.8</v>
      </c>
      <c r="K450" s="74" t="s">
        <v>1774</v>
      </c>
      <c r="L450" s="3">
        <v>0.3</v>
      </c>
      <c r="M450" s="75">
        <v>5057.08</v>
      </c>
      <c r="N450" s="5">
        <v>3</v>
      </c>
      <c r="O450" s="5">
        <v>2</v>
      </c>
      <c r="P450" s="3">
        <v>0.1</v>
      </c>
      <c r="Q450" s="75">
        <v>505.70800000000003</v>
      </c>
    </row>
    <row r="451" spans="1:17">
      <c r="A451" t="s">
        <v>664</v>
      </c>
      <c r="B451" s="1">
        <v>2</v>
      </c>
      <c r="C451" s="74">
        <v>0.5</v>
      </c>
      <c r="D451" s="3">
        <v>0.75</v>
      </c>
      <c r="E451" s="74">
        <v>0.5</v>
      </c>
      <c r="F451" s="3">
        <v>0.25</v>
      </c>
      <c r="G451" s="74">
        <v>0.5</v>
      </c>
      <c r="H451" s="3">
        <v>0.5</v>
      </c>
      <c r="I451" s="74">
        <v>1</v>
      </c>
      <c r="J451" s="3">
        <v>0.8</v>
      </c>
      <c r="K451" s="74">
        <v>0</v>
      </c>
      <c r="L451" s="3">
        <v>0.3</v>
      </c>
      <c r="M451" s="75">
        <v>9102.75</v>
      </c>
      <c r="N451" s="5">
        <v>3</v>
      </c>
      <c r="O451" s="5">
        <v>2</v>
      </c>
      <c r="P451" s="3">
        <v>0.1</v>
      </c>
      <c r="Q451" s="75">
        <v>910.27500000000009</v>
      </c>
    </row>
    <row r="452" spans="1:17">
      <c r="A452" t="s">
        <v>666</v>
      </c>
      <c r="B452" s="1">
        <v>1</v>
      </c>
      <c r="C452" s="74">
        <v>1</v>
      </c>
      <c r="D452" s="3">
        <v>0.75</v>
      </c>
      <c r="E452" s="74">
        <v>1</v>
      </c>
      <c r="F452" s="3">
        <v>0.25</v>
      </c>
      <c r="G452" s="74">
        <v>0</v>
      </c>
      <c r="H452" s="3">
        <v>0.5</v>
      </c>
      <c r="I452" s="74" t="s">
        <v>1774</v>
      </c>
      <c r="J452" s="3">
        <v>0.8</v>
      </c>
      <c r="K452" s="74" t="s">
        <v>1774</v>
      </c>
      <c r="L452" s="3">
        <v>0.3</v>
      </c>
      <c r="M452" s="75">
        <v>5057.08</v>
      </c>
      <c r="N452" s="5">
        <v>4</v>
      </c>
      <c r="O452" s="5">
        <v>1</v>
      </c>
      <c r="P452" s="3">
        <v>0.05</v>
      </c>
      <c r="Q452" s="75">
        <v>252.85400000000001</v>
      </c>
    </row>
    <row r="453" spans="1:17">
      <c r="A453" t="s">
        <v>667</v>
      </c>
      <c r="B453" s="1">
        <v>8</v>
      </c>
      <c r="C453" s="74">
        <v>0.25</v>
      </c>
      <c r="D453" s="3">
        <v>0.5</v>
      </c>
      <c r="E453" s="74">
        <v>0.5</v>
      </c>
      <c r="F453" s="3">
        <v>0.25</v>
      </c>
      <c r="G453" s="74">
        <v>0.125</v>
      </c>
      <c r="H453" s="3">
        <v>0.4</v>
      </c>
      <c r="I453" s="74">
        <v>1</v>
      </c>
      <c r="J453" s="3">
        <v>0.8</v>
      </c>
      <c r="K453" s="74">
        <v>5.5555555555555552E-2</v>
      </c>
      <c r="L453" s="3">
        <v>0.3</v>
      </c>
      <c r="M453" s="75">
        <v>32365.33</v>
      </c>
      <c r="N453" s="5">
        <v>2</v>
      </c>
      <c r="O453" s="5">
        <v>3</v>
      </c>
      <c r="P453" s="3">
        <v>0.15000000000000002</v>
      </c>
      <c r="Q453" s="75">
        <v>4854.799500000001</v>
      </c>
    </row>
    <row r="454" spans="1:17">
      <c r="A454" t="s">
        <v>669</v>
      </c>
      <c r="B454" s="1">
        <v>9</v>
      </c>
      <c r="C454" s="74">
        <v>0.33333333333333331</v>
      </c>
      <c r="D454" s="3">
        <v>0.5</v>
      </c>
      <c r="E454" s="74">
        <v>0.66666666666666663</v>
      </c>
      <c r="F454" s="3">
        <v>0.25</v>
      </c>
      <c r="G454" s="74">
        <v>0.22222222222222221</v>
      </c>
      <c r="H454" s="3">
        <v>0.4</v>
      </c>
      <c r="I454" s="74">
        <v>0.5</v>
      </c>
      <c r="J454" s="3">
        <v>0.8</v>
      </c>
      <c r="K454" s="74">
        <v>0</v>
      </c>
      <c r="L454" s="3">
        <v>0.3</v>
      </c>
      <c r="M454" s="75">
        <v>31353.919999999998</v>
      </c>
      <c r="N454" s="5">
        <v>1</v>
      </c>
      <c r="O454" s="5">
        <v>4</v>
      </c>
      <c r="P454" s="3">
        <v>0.2</v>
      </c>
      <c r="Q454" s="75">
        <v>6270.7839999999997</v>
      </c>
    </row>
    <row r="455" spans="1:17">
      <c r="A455" t="s">
        <v>671</v>
      </c>
      <c r="B455" s="1">
        <v>1</v>
      </c>
      <c r="C455" s="74">
        <v>1</v>
      </c>
      <c r="D455" s="3">
        <v>0.75</v>
      </c>
      <c r="E455" s="74">
        <v>0</v>
      </c>
      <c r="F455" s="3">
        <v>0.25</v>
      </c>
      <c r="G455" s="74">
        <v>1</v>
      </c>
      <c r="H455" s="3">
        <v>0.5</v>
      </c>
      <c r="I455" s="74" t="s">
        <v>1774</v>
      </c>
      <c r="J455" s="3">
        <v>0.8</v>
      </c>
      <c r="K455" s="74" t="s">
        <v>1774</v>
      </c>
      <c r="L455" s="3">
        <v>0.3</v>
      </c>
      <c r="M455" s="75">
        <v>4045.67</v>
      </c>
      <c r="N455" s="5">
        <v>4</v>
      </c>
      <c r="O455" s="5">
        <v>1</v>
      </c>
      <c r="P455" s="3">
        <v>0.05</v>
      </c>
      <c r="Q455" s="75">
        <v>202.2835</v>
      </c>
    </row>
    <row r="456" spans="1:17">
      <c r="A456" t="s">
        <v>672</v>
      </c>
      <c r="B456" s="1">
        <v>1</v>
      </c>
      <c r="C456" s="74">
        <v>2</v>
      </c>
      <c r="D456" s="3">
        <v>0.75</v>
      </c>
      <c r="E456" s="74">
        <v>1</v>
      </c>
      <c r="F456" s="3">
        <v>0.25</v>
      </c>
      <c r="G456" s="74">
        <v>1</v>
      </c>
      <c r="H456" s="3">
        <v>0.5</v>
      </c>
      <c r="I456" s="74" t="s">
        <v>1774</v>
      </c>
      <c r="J456" s="3">
        <v>0.8</v>
      </c>
      <c r="K456" s="74" t="s">
        <v>1774</v>
      </c>
      <c r="L456" s="3">
        <v>0.3</v>
      </c>
      <c r="M456" s="75">
        <v>5057.08</v>
      </c>
      <c r="N456" s="5">
        <v>5</v>
      </c>
      <c r="O456" s="5">
        <v>0</v>
      </c>
      <c r="P456" s="3">
        <v>0</v>
      </c>
      <c r="Q456" s="75">
        <v>0</v>
      </c>
    </row>
    <row r="457" spans="1:17">
      <c r="A457" t="s">
        <v>673</v>
      </c>
      <c r="B457" s="1">
        <v>5</v>
      </c>
      <c r="C457" s="74">
        <v>0.4</v>
      </c>
      <c r="D457" s="3">
        <v>0.75</v>
      </c>
      <c r="E457" s="74">
        <v>0.4</v>
      </c>
      <c r="F457" s="3">
        <v>0.25</v>
      </c>
      <c r="G457" s="74">
        <v>0.2</v>
      </c>
      <c r="H457" s="3">
        <v>0.5</v>
      </c>
      <c r="I457" s="74">
        <v>0.6</v>
      </c>
      <c r="J457" s="3">
        <v>0.8</v>
      </c>
      <c r="K457" s="74" t="s">
        <v>1774</v>
      </c>
      <c r="L457" s="3">
        <v>0.3</v>
      </c>
      <c r="M457" s="75">
        <v>18205.5</v>
      </c>
      <c r="N457" s="5">
        <v>2</v>
      </c>
      <c r="O457" s="5">
        <v>3</v>
      </c>
      <c r="P457" s="3">
        <v>0.15000000000000002</v>
      </c>
      <c r="Q457" s="75">
        <v>2730.8250000000003</v>
      </c>
    </row>
    <row r="458" spans="1:17">
      <c r="A458" t="s">
        <v>674</v>
      </c>
      <c r="B458" s="1">
        <v>6</v>
      </c>
      <c r="C458" s="74">
        <v>0.5</v>
      </c>
      <c r="D458" s="3">
        <v>0.75</v>
      </c>
      <c r="E458" s="74">
        <v>0.33333333333333331</v>
      </c>
      <c r="F458" s="3">
        <v>0.25</v>
      </c>
      <c r="G458" s="74">
        <v>0</v>
      </c>
      <c r="H458" s="3">
        <v>0.4</v>
      </c>
      <c r="I458" s="74">
        <v>0.36363636363636365</v>
      </c>
      <c r="J458" s="3">
        <v>0.8</v>
      </c>
      <c r="K458" s="74">
        <v>0</v>
      </c>
      <c r="L458" s="3">
        <v>0.3</v>
      </c>
      <c r="M458" s="75">
        <v>22251.17</v>
      </c>
      <c r="N458" s="5">
        <v>1</v>
      </c>
      <c r="O458" s="5">
        <v>4</v>
      </c>
      <c r="P458" s="3">
        <v>0.2</v>
      </c>
      <c r="Q458" s="75">
        <v>4450.2339999999995</v>
      </c>
    </row>
    <row r="459" spans="1:17">
      <c r="A459" t="s">
        <v>676</v>
      </c>
      <c r="B459" s="1">
        <v>7</v>
      </c>
      <c r="C459" s="74">
        <v>1.4285714285714286</v>
      </c>
      <c r="D459" s="3">
        <v>0.75</v>
      </c>
      <c r="E459" s="74">
        <v>0.8571428571428571</v>
      </c>
      <c r="F459" s="3">
        <v>0.25</v>
      </c>
      <c r="G459" s="74">
        <v>0.2857142857142857</v>
      </c>
      <c r="H459" s="3">
        <v>0.4</v>
      </c>
      <c r="I459" s="74">
        <v>0.66666666666666663</v>
      </c>
      <c r="J459" s="3">
        <v>0.8</v>
      </c>
      <c r="K459" s="74" t="s">
        <v>1774</v>
      </c>
      <c r="L459" s="3">
        <v>0.3</v>
      </c>
      <c r="M459" s="75">
        <v>32365.33</v>
      </c>
      <c r="N459" s="5">
        <v>3</v>
      </c>
      <c r="O459" s="5">
        <v>2</v>
      </c>
      <c r="P459" s="3">
        <v>0.1</v>
      </c>
      <c r="Q459" s="75">
        <v>3236.5330000000004</v>
      </c>
    </row>
    <row r="460" spans="1:17">
      <c r="A460" t="s">
        <v>677</v>
      </c>
      <c r="B460" s="1">
        <v>1</v>
      </c>
      <c r="C460" s="74">
        <v>0</v>
      </c>
      <c r="D460" s="3">
        <v>0.75</v>
      </c>
      <c r="E460" s="74">
        <v>0</v>
      </c>
      <c r="F460" s="3">
        <v>0.25</v>
      </c>
      <c r="G460" s="74">
        <v>0</v>
      </c>
      <c r="H460" s="3">
        <v>0.5</v>
      </c>
      <c r="I460" s="74" t="s">
        <v>1774</v>
      </c>
      <c r="J460" s="3">
        <v>0.8</v>
      </c>
      <c r="K460" s="74" t="s">
        <v>1774</v>
      </c>
      <c r="L460" s="3">
        <v>0.3</v>
      </c>
      <c r="M460" s="75">
        <v>4045.67</v>
      </c>
      <c r="N460" s="5">
        <v>2</v>
      </c>
      <c r="O460" s="5">
        <v>3</v>
      </c>
      <c r="P460" s="3">
        <v>0.15000000000000002</v>
      </c>
      <c r="Q460" s="75">
        <v>606.85050000000012</v>
      </c>
    </row>
    <row r="461" spans="1:17">
      <c r="A461" t="s">
        <v>678</v>
      </c>
      <c r="B461" s="1">
        <v>2</v>
      </c>
      <c r="C461" s="74">
        <v>0.5</v>
      </c>
      <c r="D461" s="3">
        <v>0.75</v>
      </c>
      <c r="E461" s="74">
        <v>1</v>
      </c>
      <c r="F461" s="3">
        <v>0.25</v>
      </c>
      <c r="G461" s="74">
        <v>0.5</v>
      </c>
      <c r="H461" s="3">
        <v>0.5</v>
      </c>
      <c r="I461" s="74" t="s">
        <v>1774</v>
      </c>
      <c r="J461" s="3">
        <v>0.8</v>
      </c>
      <c r="K461" s="74" t="s">
        <v>1774</v>
      </c>
      <c r="L461" s="3">
        <v>0.3</v>
      </c>
      <c r="M461" s="75">
        <v>9102.75</v>
      </c>
      <c r="N461" s="5">
        <v>4</v>
      </c>
      <c r="O461" s="5">
        <v>1</v>
      </c>
      <c r="P461" s="3">
        <v>0.05</v>
      </c>
      <c r="Q461" s="75">
        <v>455.13750000000005</v>
      </c>
    </row>
    <row r="462" spans="1:17">
      <c r="A462" t="s">
        <v>679</v>
      </c>
      <c r="B462" s="1">
        <v>7</v>
      </c>
      <c r="C462" s="74">
        <v>0.5714285714285714</v>
      </c>
      <c r="D462" s="3">
        <v>0.75</v>
      </c>
      <c r="E462" s="74">
        <v>0.5714285714285714</v>
      </c>
      <c r="F462" s="3">
        <v>0.25</v>
      </c>
      <c r="G462" s="74">
        <v>0</v>
      </c>
      <c r="H462" s="3">
        <v>0.4</v>
      </c>
      <c r="I462" s="74">
        <v>1</v>
      </c>
      <c r="J462" s="3">
        <v>0.8</v>
      </c>
      <c r="K462" s="74">
        <v>0.5</v>
      </c>
      <c r="L462" s="3">
        <v>0.3</v>
      </c>
      <c r="M462" s="75">
        <v>34388.17</v>
      </c>
      <c r="N462" s="5">
        <v>3</v>
      </c>
      <c r="O462" s="5">
        <v>2</v>
      </c>
      <c r="P462" s="3">
        <v>0.1</v>
      </c>
      <c r="Q462" s="75">
        <v>3438.817</v>
      </c>
    </row>
    <row r="463" spans="1:17">
      <c r="A463" t="s">
        <v>680</v>
      </c>
      <c r="B463" s="1">
        <v>3</v>
      </c>
      <c r="C463" s="74">
        <v>0.33333333333333331</v>
      </c>
      <c r="D463" s="3">
        <v>0.75</v>
      </c>
      <c r="E463" s="74">
        <v>0</v>
      </c>
      <c r="F463" s="3">
        <v>0.25</v>
      </c>
      <c r="G463" s="74">
        <v>0.66666666666666663</v>
      </c>
      <c r="H463" s="3">
        <v>0.5</v>
      </c>
      <c r="I463" s="74" t="s">
        <v>1774</v>
      </c>
      <c r="J463" s="3">
        <v>0.8</v>
      </c>
      <c r="K463" s="74" t="s">
        <v>1774</v>
      </c>
      <c r="L463" s="3">
        <v>0.3</v>
      </c>
      <c r="M463" s="75">
        <v>16182.67</v>
      </c>
      <c r="N463" s="5">
        <v>3</v>
      </c>
      <c r="O463" s="5">
        <v>2</v>
      </c>
      <c r="P463" s="3">
        <v>0.1</v>
      </c>
      <c r="Q463" s="75">
        <v>1618.2670000000001</v>
      </c>
    </row>
    <row r="464" spans="1:17">
      <c r="A464" t="s">
        <v>681</v>
      </c>
      <c r="B464" s="1">
        <v>8</v>
      </c>
      <c r="C464" s="74">
        <v>0.25</v>
      </c>
      <c r="D464" s="3">
        <v>0.75</v>
      </c>
      <c r="E464" s="74">
        <v>0</v>
      </c>
      <c r="F464" s="3">
        <v>0.25</v>
      </c>
      <c r="G464" s="74">
        <v>0</v>
      </c>
      <c r="H464" s="3">
        <v>0.4</v>
      </c>
      <c r="I464" s="74">
        <v>0.5</v>
      </c>
      <c r="J464" s="3">
        <v>0.8</v>
      </c>
      <c r="K464" s="74">
        <v>0</v>
      </c>
      <c r="L464" s="3">
        <v>0.3</v>
      </c>
      <c r="M464" s="75">
        <v>32365.33</v>
      </c>
      <c r="N464" s="5">
        <v>0</v>
      </c>
      <c r="O464" s="5">
        <v>5</v>
      </c>
      <c r="P464" s="3">
        <v>0.25</v>
      </c>
      <c r="Q464" s="75">
        <v>8091.3325000000004</v>
      </c>
    </row>
    <row r="465" spans="1:17">
      <c r="A465" t="s">
        <v>682</v>
      </c>
      <c r="B465" s="1">
        <v>2</v>
      </c>
      <c r="C465" s="74">
        <v>1.5</v>
      </c>
      <c r="D465" s="3">
        <v>0.75</v>
      </c>
      <c r="E465" s="74">
        <v>0.5</v>
      </c>
      <c r="F465" s="3">
        <v>0.25</v>
      </c>
      <c r="G465" s="74">
        <v>0</v>
      </c>
      <c r="H465" s="3">
        <v>0.5</v>
      </c>
      <c r="I465" s="74" t="s">
        <v>1774</v>
      </c>
      <c r="J465" s="3">
        <v>0.8</v>
      </c>
      <c r="K465" s="74" t="s">
        <v>1774</v>
      </c>
      <c r="L465" s="3">
        <v>0.3</v>
      </c>
      <c r="M465" s="75">
        <v>9102.75</v>
      </c>
      <c r="N465" s="5">
        <v>4</v>
      </c>
      <c r="O465" s="5">
        <v>1</v>
      </c>
      <c r="P465" s="3">
        <v>0.05</v>
      </c>
      <c r="Q465" s="75">
        <v>455.13750000000005</v>
      </c>
    </row>
    <row r="466" spans="1:17">
      <c r="A466" t="s">
        <v>683</v>
      </c>
      <c r="B466" s="1">
        <v>2</v>
      </c>
      <c r="C466" s="74">
        <v>1</v>
      </c>
      <c r="D466" s="3">
        <v>0.75</v>
      </c>
      <c r="E466" s="74">
        <v>0</v>
      </c>
      <c r="F466" s="3">
        <v>0.25</v>
      </c>
      <c r="G466" s="74">
        <v>0</v>
      </c>
      <c r="H466" s="3">
        <v>0.5</v>
      </c>
      <c r="I466" s="74" t="s">
        <v>1774</v>
      </c>
      <c r="J466" s="3">
        <v>0.8</v>
      </c>
      <c r="K466" s="74">
        <v>0</v>
      </c>
      <c r="L466" s="3">
        <v>0.3</v>
      </c>
      <c r="M466" s="75">
        <v>8091.33</v>
      </c>
      <c r="N466" s="5">
        <v>2</v>
      </c>
      <c r="O466" s="5">
        <v>3</v>
      </c>
      <c r="P466" s="3">
        <v>0.15000000000000002</v>
      </c>
      <c r="Q466" s="75">
        <v>1213.6995000000002</v>
      </c>
    </row>
    <row r="467" spans="1:17">
      <c r="A467" t="s">
        <v>685</v>
      </c>
      <c r="B467" s="1">
        <v>1</v>
      </c>
      <c r="C467" s="74">
        <v>0</v>
      </c>
      <c r="D467" s="3">
        <v>0.75</v>
      </c>
      <c r="E467" s="74">
        <v>0</v>
      </c>
      <c r="F467" s="3">
        <v>0.25</v>
      </c>
      <c r="G467" s="74">
        <v>0</v>
      </c>
      <c r="H467" s="3">
        <v>0.5</v>
      </c>
      <c r="I467" s="74" t="s">
        <v>1774</v>
      </c>
      <c r="J467" s="3">
        <v>0.8</v>
      </c>
      <c r="K467" s="74" t="s">
        <v>1774</v>
      </c>
      <c r="L467" s="3">
        <v>0.3</v>
      </c>
      <c r="M467" s="75">
        <v>4045.67</v>
      </c>
      <c r="N467" s="5">
        <v>2</v>
      </c>
      <c r="O467" s="5">
        <v>3</v>
      </c>
      <c r="P467" s="3">
        <v>0.15000000000000002</v>
      </c>
      <c r="Q467" s="75">
        <v>606.85050000000012</v>
      </c>
    </row>
    <row r="468" spans="1:17">
      <c r="A468" t="s">
        <v>686</v>
      </c>
      <c r="B468" s="1">
        <v>4</v>
      </c>
      <c r="C468" s="74">
        <v>0.75</v>
      </c>
      <c r="D468" s="3">
        <v>0.75</v>
      </c>
      <c r="E468" s="74">
        <v>0</v>
      </c>
      <c r="F468" s="3">
        <v>0.25</v>
      </c>
      <c r="G468" s="74">
        <v>0</v>
      </c>
      <c r="H468" s="3">
        <v>0.5</v>
      </c>
      <c r="I468" s="74">
        <v>0.75</v>
      </c>
      <c r="J468" s="3">
        <v>0.8</v>
      </c>
      <c r="K468" s="74">
        <v>9.0909090909090912E-2</v>
      </c>
      <c r="L468" s="3">
        <v>0.3</v>
      </c>
      <c r="M468" s="75">
        <v>19216.919999999998</v>
      </c>
      <c r="N468" s="5">
        <v>1</v>
      </c>
      <c r="O468" s="5">
        <v>4</v>
      </c>
      <c r="P468" s="3">
        <v>0.2</v>
      </c>
      <c r="Q468" s="75">
        <v>3843.384</v>
      </c>
    </row>
    <row r="469" spans="1:17">
      <c r="A469" t="s">
        <v>688</v>
      </c>
      <c r="B469" s="1">
        <v>2</v>
      </c>
      <c r="C469" s="74">
        <v>0.5</v>
      </c>
      <c r="D469" s="3">
        <v>0.75</v>
      </c>
      <c r="E469" s="74">
        <v>0.5</v>
      </c>
      <c r="F469" s="3">
        <v>0.25</v>
      </c>
      <c r="G469" s="74">
        <v>0</v>
      </c>
      <c r="H469" s="3">
        <v>0.5</v>
      </c>
      <c r="I469" s="74" t="s">
        <v>1774</v>
      </c>
      <c r="J469" s="3">
        <v>0.8</v>
      </c>
      <c r="K469" s="74" t="s">
        <v>1774</v>
      </c>
      <c r="L469" s="3">
        <v>0.3</v>
      </c>
      <c r="M469" s="75">
        <v>7079.92</v>
      </c>
      <c r="N469" s="5">
        <v>3</v>
      </c>
      <c r="O469" s="5">
        <v>2</v>
      </c>
      <c r="P469" s="3">
        <v>0.1</v>
      </c>
      <c r="Q469" s="75">
        <v>707.99200000000008</v>
      </c>
    </row>
    <row r="470" spans="1:17">
      <c r="A470" t="s">
        <v>689</v>
      </c>
      <c r="B470" s="1">
        <v>3</v>
      </c>
      <c r="C470" s="74">
        <v>0.33333333333333331</v>
      </c>
      <c r="D470" s="3">
        <v>0.75</v>
      </c>
      <c r="E470" s="74">
        <v>0</v>
      </c>
      <c r="F470" s="3">
        <v>0.25</v>
      </c>
      <c r="G470" s="74">
        <v>0</v>
      </c>
      <c r="H470" s="3">
        <v>0.5</v>
      </c>
      <c r="I470" s="74" t="s">
        <v>1774</v>
      </c>
      <c r="J470" s="3">
        <v>0.8</v>
      </c>
      <c r="K470" s="74" t="s">
        <v>1774</v>
      </c>
      <c r="L470" s="3">
        <v>0.3</v>
      </c>
      <c r="M470" s="75">
        <v>14159.83</v>
      </c>
      <c r="N470" s="5">
        <v>2</v>
      </c>
      <c r="O470" s="5">
        <v>3</v>
      </c>
      <c r="P470" s="3">
        <v>0.15000000000000002</v>
      </c>
      <c r="Q470" s="75">
        <v>2123.9745000000003</v>
      </c>
    </row>
    <row r="471" spans="1:17">
      <c r="A471" t="s">
        <v>690</v>
      </c>
      <c r="B471" s="1">
        <v>2</v>
      </c>
      <c r="C471" s="74">
        <v>0</v>
      </c>
      <c r="D471" s="3">
        <v>0.75</v>
      </c>
      <c r="E471" s="74">
        <v>0</v>
      </c>
      <c r="F471" s="3">
        <v>0.25</v>
      </c>
      <c r="G471" s="74">
        <v>0</v>
      </c>
      <c r="H471" s="3">
        <v>0.5</v>
      </c>
      <c r="I471" s="74" t="s">
        <v>1774</v>
      </c>
      <c r="J471" s="3">
        <v>0.8</v>
      </c>
      <c r="K471" s="74" t="s">
        <v>1774</v>
      </c>
      <c r="L471" s="3">
        <v>0.3</v>
      </c>
      <c r="M471" s="75">
        <v>9102.75</v>
      </c>
      <c r="N471" s="5">
        <v>2</v>
      </c>
      <c r="O471" s="5">
        <v>3</v>
      </c>
      <c r="P471" s="3">
        <v>0.15000000000000002</v>
      </c>
      <c r="Q471" s="75">
        <v>1365.4125000000001</v>
      </c>
    </row>
    <row r="472" spans="1:17">
      <c r="A472" t="s">
        <v>691</v>
      </c>
      <c r="B472" s="1">
        <v>1</v>
      </c>
      <c r="C472" s="74">
        <v>1</v>
      </c>
      <c r="D472" s="3">
        <v>0.75</v>
      </c>
      <c r="E472" s="74">
        <v>1</v>
      </c>
      <c r="F472" s="3">
        <v>0.25</v>
      </c>
      <c r="G472" s="74">
        <v>0</v>
      </c>
      <c r="H472" s="3">
        <v>0.5</v>
      </c>
      <c r="I472" s="74" t="s">
        <v>1774</v>
      </c>
      <c r="J472" s="3">
        <v>0.8</v>
      </c>
      <c r="K472" s="74" t="s">
        <v>1774</v>
      </c>
      <c r="L472" s="3">
        <v>0.3</v>
      </c>
      <c r="M472" s="75">
        <v>5057.08</v>
      </c>
      <c r="N472" s="5">
        <v>4</v>
      </c>
      <c r="O472" s="5">
        <v>1</v>
      </c>
      <c r="P472" s="3">
        <v>0.05</v>
      </c>
      <c r="Q472" s="75">
        <v>252.85400000000001</v>
      </c>
    </row>
    <row r="473" spans="1:17">
      <c r="A473" t="s">
        <v>692</v>
      </c>
      <c r="B473" s="1">
        <v>1</v>
      </c>
      <c r="C473" s="74">
        <v>2</v>
      </c>
      <c r="D473" s="3">
        <v>0.75</v>
      </c>
      <c r="E473" s="74">
        <v>1</v>
      </c>
      <c r="F473" s="3">
        <v>0.25</v>
      </c>
      <c r="G473" s="74">
        <v>0</v>
      </c>
      <c r="H473" s="3">
        <v>0.5</v>
      </c>
      <c r="I473" s="74" t="s">
        <v>1774</v>
      </c>
      <c r="J473" s="3">
        <v>0.8</v>
      </c>
      <c r="K473" s="74" t="s">
        <v>1774</v>
      </c>
      <c r="L473" s="3">
        <v>0.3</v>
      </c>
      <c r="M473" s="75">
        <v>5057.08</v>
      </c>
      <c r="N473" s="5">
        <v>4</v>
      </c>
      <c r="O473" s="5">
        <v>1</v>
      </c>
      <c r="P473" s="3">
        <v>0.05</v>
      </c>
      <c r="Q473" s="75">
        <v>252.85400000000001</v>
      </c>
    </row>
    <row r="474" spans="1:17">
      <c r="A474" t="s">
        <v>693</v>
      </c>
      <c r="B474" s="1">
        <v>1</v>
      </c>
      <c r="C474" s="74">
        <v>0</v>
      </c>
      <c r="D474" s="3">
        <v>0.75</v>
      </c>
      <c r="E474" s="74">
        <v>2</v>
      </c>
      <c r="F474" s="3">
        <v>0.25</v>
      </c>
      <c r="G474" s="74">
        <v>0</v>
      </c>
      <c r="H474" s="3">
        <v>0.5</v>
      </c>
      <c r="I474" s="74" t="s">
        <v>1774</v>
      </c>
      <c r="J474" s="3">
        <v>0.8</v>
      </c>
      <c r="K474" s="74" t="s">
        <v>1774</v>
      </c>
      <c r="L474" s="3">
        <v>0.3</v>
      </c>
      <c r="M474" s="75">
        <v>4045.67</v>
      </c>
      <c r="N474" s="5">
        <v>3</v>
      </c>
      <c r="O474" s="5">
        <v>2</v>
      </c>
      <c r="P474" s="3">
        <v>0.1</v>
      </c>
      <c r="Q474" s="75">
        <v>404.56700000000001</v>
      </c>
    </row>
    <row r="475" spans="1:17">
      <c r="A475" t="s">
        <v>695</v>
      </c>
      <c r="B475" s="1">
        <v>24</v>
      </c>
      <c r="C475" s="74">
        <v>0.45833333333333331</v>
      </c>
      <c r="D475" s="3">
        <v>0.5</v>
      </c>
      <c r="E475" s="74">
        <v>0.16666666666666666</v>
      </c>
      <c r="F475" s="3">
        <v>0.25</v>
      </c>
      <c r="G475" s="74">
        <v>4.1666666666666664E-2</v>
      </c>
      <c r="H475" s="3">
        <v>0.3</v>
      </c>
      <c r="I475" s="74">
        <v>0.5714285714285714</v>
      </c>
      <c r="J475" s="3">
        <v>0.8</v>
      </c>
      <c r="K475" s="74">
        <v>0</v>
      </c>
      <c r="L475" s="3">
        <v>0.3</v>
      </c>
      <c r="M475" s="75">
        <v>104175.91</v>
      </c>
      <c r="N475" s="5">
        <v>0</v>
      </c>
      <c r="O475" s="5">
        <v>5</v>
      </c>
      <c r="P475" s="3">
        <v>0.25</v>
      </c>
      <c r="Q475" s="75">
        <v>26043.977500000001</v>
      </c>
    </row>
    <row r="476" spans="1:17">
      <c r="A476" t="s">
        <v>697</v>
      </c>
      <c r="B476" s="1">
        <v>13</v>
      </c>
      <c r="C476" s="74">
        <v>0.15384615384615385</v>
      </c>
      <c r="D476" s="3">
        <v>0.5</v>
      </c>
      <c r="E476" s="74">
        <v>7.6923076923076927E-2</v>
      </c>
      <c r="F476" s="3">
        <v>0.25</v>
      </c>
      <c r="G476" s="74">
        <v>0</v>
      </c>
      <c r="H476" s="3">
        <v>0.3</v>
      </c>
      <c r="I476" s="74">
        <v>0.35714285714285715</v>
      </c>
      <c r="J476" s="3">
        <v>0.8</v>
      </c>
      <c r="K476" s="74">
        <v>0.4</v>
      </c>
      <c r="L476" s="3">
        <v>0.3</v>
      </c>
      <c r="M476" s="75">
        <v>52593.67</v>
      </c>
      <c r="N476" s="5">
        <v>1</v>
      </c>
      <c r="O476" s="5">
        <v>4</v>
      </c>
      <c r="P476" s="3">
        <v>0.2</v>
      </c>
      <c r="Q476" s="75">
        <v>10518.734</v>
      </c>
    </row>
    <row r="477" spans="1:17">
      <c r="A477" t="s">
        <v>699</v>
      </c>
      <c r="B477" s="1">
        <v>4</v>
      </c>
      <c r="C477" s="74">
        <v>0.5</v>
      </c>
      <c r="D477" s="3">
        <v>0.75</v>
      </c>
      <c r="E477" s="74">
        <v>0</v>
      </c>
      <c r="F477" s="3">
        <v>0.25</v>
      </c>
      <c r="G477" s="74">
        <v>0</v>
      </c>
      <c r="H477" s="3">
        <v>0.5</v>
      </c>
      <c r="I477" s="74">
        <v>1</v>
      </c>
      <c r="J477" s="3">
        <v>0.8</v>
      </c>
      <c r="K477" s="74">
        <v>0</v>
      </c>
      <c r="L477" s="3">
        <v>0.3</v>
      </c>
      <c r="M477" s="75">
        <v>18205.5</v>
      </c>
      <c r="N477" s="5">
        <v>1</v>
      </c>
      <c r="O477" s="5">
        <v>4</v>
      </c>
      <c r="P477" s="3">
        <v>0.2</v>
      </c>
      <c r="Q477" s="75">
        <v>3641.1000000000004</v>
      </c>
    </row>
    <row r="478" spans="1:17">
      <c r="A478" t="s">
        <v>701</v>
      </c>
      <c r="B478" s="1">
        <v>3</v>
      </c>
      <c r="C478" s="74">
        <v>0.33333333333333331</v>
      </c>
      <c r="D478" s="3">
        <v>0.75</v>
      </c>
      <c r="E478" s="74">
        <v>0.66666666666666663</v>
      </c>
      <c r="F478" s="3">
        <v>0.25</v>
      </c>
      <c r="G478" s="74">
        <v>0</v>
      </c>
      <c r="H478" s="3">
        <v>0.5</v>
      </c>
      <c r="I478" s="74" t="s">
        <v>1774</v>
      </c>
      <c r="J478" s="3">
        <v>0.8</v>
      </c>
      <c r="K478" s="74">
        <v>1</v>
      </c>
      <c r="L478" s="3">
        <v>0.3</v>
      </c>
      <c r="M478" s="75">
        <v>13148.42</v>
      </c>
      <c r="N478" s="5">
        <v>3</v>
      </c>
      <c r="O478" s="5">
        <v>2</v>
      </c>
      <c r="P478" s="3">
        <v>0.1</v>
      </c>
      <c r="Q478" s="75">
        <v>1314.8420000000001</v>
      </c>
    </row>
    <row r="479" spans="1:17">
      <c r="A479" t="s">
        <v>702</v>
      </c>
      <c r="B479" s="1">
        <v>1</v>
      </c>
      <c r="C479" s="74">
        <v>1</v>
      </c>
      <c r="D479" s="3">
        <v>0.75</v>
      </c>
      <c r="E479" s="74">
        <v>1</v>
      </c>
      <c r="F479" s="3">
        <v>0.25</v>
      </c>
      <c r="G479" s="74">
        <v>1</v>
      </c>
      <c r="H479" s="3">
        <v>0.5</v>
      </c>
      <c r="I479" s="74" t="s">
        <v>1774</v>
      </c>
      <c r="J479" s="3">
        <v>0.8</v>
      </c>
      <c r="K479" s="74" t="s">
        <v>1774</v>
      </c>
      <c r="L479" s="3">
        <v>0.3</v>
      </c>
      <c r="M479" s="75">
        <v>5057.08</v>
      </c>
      <c r="N479" s="5">
        <v>5</v>
      </c>
      <c r="O479" s="5">
        <v>0</v>
      </c>
      <c r="P479" s="3">
        <v>0</v>
      </c>
      <c r="Q479" s="75">
        <v>0</v>
      </c>
    </row>
    <row r="480" spans="1:17">
      <c r="A480" t="s">
        <v>703</v>
      </c>
      <c r="B480" s="1">
        <v>1</v>
      </c>
      <c r="C480" s="74">
        <v>1</v>
      </c>
      <c r="D480" s="3">
        <v>0.75</v>
      </c>
      <c r="E480" s="74">
        <v>1</v>
      </c>
      <c r="F480" s="3">
        <v>0.25</v>
      </c>
      <c r="G480" s="74">
        <v>1</v>
      </c>
      <c r="H480" s="3">
        <v>0.5</v>
      </c>
      <c r="I480" s="74" t="s">
        <v>1774</v>
      </c>
      <c r="J480" s="3">
        <v>0.8</v>
      </c>
      <c r="K480" s="74">
        <v>0</v>
      </c>
      <c r="L480" s="3">
        <v>0.3</v>
      </c>
      <c r="M480" s="75">
        <v>5057.08</v>
      </c>
      <c r="N480" s="5">
        <v>4</v>
      </c>
      <c r="O480" s="5">
        <v>1</v>
      </c>
      <c r="P480" s="3">
        <v>0.05</v>
      </c>
      <c r="Q480" s="75">
        <v>252.85400000000001</v>
      </c>
    </row>
    <row r="481" spans="1:17">
      <c r="A481" t="s">
        <v>704</v>
      </c>
      <c r="B481" s="1">
        <v>18</v>
      </c>
      <c r="C481" s="74">
        <v>0.16666666666666666</v>
      </c>
      <c r="D481" s="3">
        <v>0.5</v>
      </c>
      <c r="E481" s="74">
        <v>0.22222222222222221</v>
      </c>
      <c r="F481" s="3">
        <v>0.25</v>
      </c>
      <c r="G481" s="74">
        <v>0.1111111111111111</v>
      </c>
      <c r="H481" s="3">
        <v>0.3</v>
      </c>
      <c r="I481" s="74">
        <v>0.8</v>
      </c>
      <c r="J481" s="3">
        <v>0.8</v>
      </c>
      <c r="K481" s="74">
        <v>0.5</v>
      </c>
      <c r="L481" s="3">
        <v>0.3</v>
      </c>
      <c r="M481" s="75">
        <v>52593.67</v>
      </c>
      <c r="N481" s="5">
        <v>2</v>
      </c>
      <c r="O481" s="5">
        <v>3</v>
      </c>
      <c r="P481" s="3">
        <v>0.15000000000000002</v>
      </c>
      <c r="Q481" s="75">
        <v>7889.0505000000012</v>
      </c>
    </row>
    <row r="482" spans="1:17">
      <c r="A482" t="s">
        <v>706</v>
      </c>
      <c r="B482" s="1">
        <v>9</v>
      </c>
      <c r="C482" s="74">
        <v>0.44444444444444442</v>
      </c>
      <c r="D482" s="3">
        <v>0.75</v>
      </c>
      <c r="E482" s="74">
        <v>0.33333333333333331</v>
      </c>
      <c r="F482" s="3">
        <v>0.25</v>
      </c>
      <c r="G482" s="74">
        <v>0.22222222222222221</v>
      </c>
      <c r="H482" s="3">
        <v>0.4</v>
      </c>
      <c r="I482" s="74">
        <v>1</v>
      </c>
      <c r="J482" s="3">
        <v>0.8</v>
      </c>
      <c r="K482" s="74">
        <v>0</v>
      </c>
      <c r="L482" s="3">
        <v>0.3</v>
      </c>
      <c r="M482" s="75">
        <v>36411</v>
      </c>
      <c r="N482" s="5">
        <v>2</v>
      </c>
      <c r="O482" s="5">
        <v>3</v>
      </c>
      <c r="P482" s="3">
        <v>0.15000000000000002</v>
      </c>
      <c r="Q482" s="75">
        <v>5461.6500000000005</v>
      </c>
    </row>
    <row r="483" spans="1:17">
      <c r="A483" t="s">
        <v>708</v>
      </c>
      <c r="B483" s="1">
        <v>6</v>
      </c>
      <c r="C483" s="74">
        <v>0.66666666666666663</v>
      </c>
      <c r="D483" s="3">
        <v>0.75</v>
      </c>
      <c r="E483" s="74">
        <v>0.16666666666666666</v>
      </c>
      <c r="F483" s="3">
        <v>0.25</v>
      </c>
      <c r="G483" s="74">
        <v>0</v>
      </c>
      <c r="H483" s="3">
        <v>0.4</v>
      </c>
      <c r="I483" s="74">
        <v>1</v>
      </c>
      <c r="J483" s="3">
        <v>0.8</v>
      </c>
      <c r="K483" s="74">
        <v>0.25</v>
      </c>
      <c r="L483" s="3">
        <v>0.3</v>
      </c>
      <c r="M483" s="75">
        <v>26296.83</v>
      </c>
      <c r="N483" s="5">
        <v>1</v>
      </c>
      <c r="O483" s="5">
        <v>4</v>
      </c>
      <c r="P483" s="3">
        <v>0.2</v>
      </c>
      <c r="Q483" s="75">
        <v>5259.3660000000009</v>
      </c>
    </row>
    <row r="484" spans="1:17">
      <c r="A484" t="s">
        <v>710</v>
      </c>
      <c r="B484" s="1">
        <v>1</v>
      </c>
      <c r="C484" s="74">
        <v>2</v>
      </c>
      <c r="D484" s="3">
        <v>0.75</v>
      </c>
      <c r="E484" s="74">
        <v>0</v>
      </c>
      <c r="F484" s="3">
        <v>0.25</v>
      </c>
      <c r="G484" s="74">
        <v>1</v>
      </c>
      <c r="H484" s="3">
        <v>0.5</v>
      </c>
      <c r="I484" s="74" t="s">
        <v>1774</v>
      </c>
      <c r="J484" s="3">
        <v>0.8</v>
      </c>
      <c r="K484" s="74" t="s">
        <v>1774</v>
      </c>
      <c r="L484" s="3">
        <v>0.3</v>
      </c>
      <c r="M484" s="75">
        <v>5057.08</v>
      </c>
      <c r="N484" s="5">
        <v>4</v>
      </c>
      <c r="O484" s="5">
        <v>1</v>
      </c>
      <c r="P484" s="3">
        <v>0.05</v>
      </c>
      <c r="Q484" s="75">
        <v>252.85400000000001</v>
      </c>
    </row>
    <row r="485" spans="1:17">
      <c r="A485" t="s">
        <v>711</v>
      </c>
      <c r="B485" s="1">
        <v>2</v>
      </c>
      <c r="C485" s="74">
        <v>0.5</v>
      </c>
      <c r="D485" s="3">
        <v>0.75</v>
      </c>
      <c r="E485" s="74">
        <v>0.5</v>
      </c>
      <c r="F485" s="3">
        <v>0.25</v>
      </c>
      <c r="G485" s="74">
        <v>0</v>
      </c>
      <c r="H485" s="3">
        <v>0.5</v>
      </c>
      <c r="I485" s="74" t="s">
        <v>1774</v>
      </c>
      <c r="J485" s="3">
        <v>0.8</v>
      </c>
      <c r="K485" s="74">
        <v>0</v>
      </c>
      <c r="L485" s="3">
        <v>0.3</v>
      </c>
      <c r="M485" s="75">
        <v>8091.33</v>
      </c>
      <c r="N485" s="5">
        <v>2</v>
      </c>
      <c r="O485" s="5">
        <v>3</v>
      </c>
      <c r="P485" s="3">
        <v>0.15000000000000002</v>
      </c>
      <c r="Q485" s="75">
        <v>1213.6995000000002</v>
      </c>
    </row>
    <row r="486" spans="1:17">
      <c r="A486" t="s">
        <v>712</v>
      </c>
      <c r="B486" s="1">
        <v>31</v>
      </c>
      <c r="C486" s="74">
        <v>0.35483870967741937</v>
      </c>
      <c r="D486" s="3">
        <v>0.5</v>
      </c>
      <c r="E486" s="74">
        <v>0.25806451612903225</v>
      </c>
      <c r="F486" s="3">
        <v>0.25</v>
      </c>
      <c r="G486" s="74">
        <v>0.32258064516129031</v>
      </c>
      <c r="H486" s="3">
        <v>0.3</v>
      </c>
      <c r="I486" s="74">
        <v>0.80281690140845074</v>
      </c>
      <c r="J486" s="3">
        <v>0.8</v>
      </c>
      <c r="K486" s="74">
        <v>5.2083333333333336E-2</v>
      </c>
      <c r="L486" s="3">
        <v>0.3</v>
      </c>
      <c r="M486" s="75">
        <v>125415.66</v>
      </c>
      <c r="N486" s="5">
        <v>3</v>
      </c>
      <c r="O486" s="5">
        <v>2</v>
      </c>
      <c r="P486" s="3">
        <v>0.1</v>
      </c>
      <c r="Q486" s="75">
        <v>12541.566000000001</v>
      </c>
    </row>
    <row r="487" spans="1:17">
      <c r="A487" t="s">
        <v>714</v>
      </c>
      <c r="B487" s="1">
        <v>2</v>
      </c>
      <c r="C487" s="74">
        <v>0</v>
      </c>
      <c r="D487" s="3">
        <v>0.75</v>
      </c>
      <c r="E487" s="74">
        <v>0.5</v>
      </c>
      <c r="F487" s="3">
        <v>0.25</v>
      </c>
      <c r="G487" s="74">
        <v>0.5</v>
      </c>
      <c r="H487" s="3">
        <v>0.5</v>
      </c>
      <c r="I487" s="74" t="s">
        <v>1774</v>
      </c>
      <c r="J487" s="3">
        <v>0.8</v>
      </c>
      <c r="K487" s="74" t="s">
        <v>1774</v>
      </c>
      <c r="L487" s="3">
        <v>0.3</v>
      </c>
      <c r="M487" s="75">
        <v>10114.17</v>
      </c>
      <c r="N487" s="5">
        <v>4</v>
      </c>
      <c r="O487" s="5">
        <v>1</v>
      </c>
      <c r="P487" s="3">
        <v>0.05</v>
      </c>
      <c r="Q487" s="75">
        <v>505.70850000000002</v>
      </c>
    </row>
    <row r="488" spans="1:17">
      <c r="A488" t="s">
        <v>715</v>
      </c>
      <c r="B488" s="1">
        <v>1</v>
      </c>
      <c r="C488" s="74">
        <v>1</v>
      </c>
      <c r="D488" s="3">
        <v>0.75</v>
      </c>
      <c r="E488" s="74">
        <v>0</v>
      </c>
      <c r="F488" s="3">
        <v>0.25</v>
      </c>
      <c r="G488" s="74">
        <v>0</v>
      </c>
      <c r="H488" s="3">
        <v>0.5</v>
      </c>
      <c r="I488" s="74" t="s">
        <v>1774</v>
      </c>
      <c r="J488" s="3">
        <v>0.8</v>
      </c>
      <c r="K488" s="74">
        <v>1</v>
      </c>
      <c r="L488" s="3">
        <v>0.3</v>
      </c>
      <c r="M488" s="75">
        <v>5057.08</v>
      </c>
      <c r="N488" s="5">
        <v>3</v>
      </c>
      <c r="O488" s="5">
        <v>2</v>
      </c>
      <c r="P488" s="3">
        <v>0.1</v>
      </c>
      <c r="Q488" s="75">
        <v>505.70800000000003</v>
      </c>
    </row>
    <row r="489" spans="1:17">
      <c r="A489" t="s">
        <v>716</v>
      </c>
      <c r="B489" s="1">
        <v>1</v>
      </c>
      <c r="C489" s="74">
        <v>1</v>
      </c>
      <c r="D489" s="3">
        <v>0.75</v>
      </c>
      <c r="E489" s="74">
        <v>1</v>
      </c>
      <c r="F489" s="3">
        <v>0.25</v>
      </c>
      <c r="G489" s="74">
        <v>1</v>
      </c>
      <c r="H489" s="3">
        <v>0.5</v>
      </c>
      <c r="I489" s="74">
        <v>1</v>
      </c>
      <c r="J489" s="3">
        <v>0.8</v>
      </c>
      <c r="K489" s="74" t="s">
        <v>1774</v>
      </c>
      <c r="L489" s="3">
        <v>0.3</v>
      </c>
      <c r="M489" s="75">
        <v>4045.67</v>
      </c>
      <c r="N489" s="5">
        <v>5</v>
      </c>
      <c r="O489" s="5">
        <v>0</v>
      </c>
      <c r="P489" s="3">
        <v>0</v>
      </c>
      <c r="Q489" s="75">
        <v>0</v>
      </c>
    </row>
    <row r="490" spans="1:17">
      <c r="A490" t="s">
        <v>717</v>
      </c>
      <c r="B490" s="1">
        <v>1</v>
      </c>
      <c r="C490" s="74">
        <v>0</v>
      </c>
      <c r="D490" s="3">
        <v>0.75</v>
      </c>
      <c r="E490" s="74">
        <v>1</v>
      </c>
      <c r="F490" s="3">
        <v>0.25</v>
      </c>
      <c r="G490" s="74">
        <v>0</v>
      </c>
      <c r="H490" s="3">
        <v>0.5</v>
      </c>
      <c r="I490" s="74" t="s">
        <v>1774</v>
      </c>
      <c r="J490" s="3">
        <v>0.8</v>
      </c>
      <c r="K490" s="74" t="s">
        <v>1774</v>
      </c>
      <c r="L490" s="3">
        <v>0.3</v>
      </c>
      <c r="M490" s="75">
        <v>5057.08</v>
      </c>
      <c r="N490" s="5">
        <v>3</v>
      </c>
      <c r="O490" s="5">
        <v>2</v>
      </c>
      <c r="P490" s="3">
        <v>0.1</v>
      </c>
      <c r="Q490" s="75">
        <v>505.70800000000003</v>
      </c>
    </row>
    <row r="491" spans="1:17">
      <c r="A491" t="s">
        <v>718</v>
      </c>
      <c r="B491" s="1">
        <v>1</v>
      </c>
      <c r="C491" s="74">
        <v>0</v>
      </c>
      <c r="D491" s="3">
        <v>0.75</v>
      </c>
      <c r="E491" s="74">
        <v>1</v>
      </c>
      <c r="F491" s="3">
        <v>0.25</v>
      </c>
      <c r="G491" s="74">
        <v>0</v>
      </c>
      <c r="H491" s="3">
        <v>0.5</v>
      </c>
      <c r="I491" s="74" t="s">
        <v>1774</v>
      </c>
      <c r="J491" s="3">
        <v>0.8</v>
      </c>
      <c r="K491" s="74" t="s">
        <v>1774</v>
      </c>
      <c r="L491" s="3">
        <v>0.3</v>
      </c>
      <c r="M491" s="75">
        <v>4045.67</v>
      </c>
      <c r="N491" s="5">
        <v>3</v>
      </c>
      <c r="O491" s="5">
        <v>2</v>
      </c>
      <c r="P491" s="3">
        <v>0.1</v>
      </c>
      <c r="Q491" s="75">
        <v>404.56700000000001</v>
      </c>
    </row>
    <row r="492" spans="1:17">
      <c r="A492" t="s">
        <v>720</v>
      </c>
      <c r="B492" s="1">
        <v>2</v>
      </c>
      <c r="C492" s="74">
        <v>0</v>
      </c>
      <c r="D492" s="3">
        <v>0.75</v>
      </c>
      <c r="E492" s="74">
        <v>0.5</v>
      </c>
      <c r="F492" s="3">
        <v>0.25</v>
      </c>
      <c r="G492" s="74">
        <v>0</v>
      </c>
      <c r="H492" s="3">
        <v>0.5</v>
      </c>
      <c r="I492" s="74" t="s">
        <v>1774</v>
      </c>
      <c r="J492" s="3">
        <v>0.8</v>
      </c>
      <c r="K492" s="74" t="s">
        <v>1774</v>
      </c>
      <c r="L492" s="3">
        <v>0.3</v>
      </c>
      <c r="M492" s="75">
        <v>6068.5</v>
      </c>
      <c r="N492" s="5">
        <v>3</v>
      </c>
      <c r="O492" s="5">
        <v>2</v>
      </c>
      <c r="P492" s="3">
        <v>0.1</v>
      </c>
      <c r="Q492" s="75">
        <v>606.85</v>
      </c>
    </row>
    <row r="493" spans="1:17">
      <c r="A493" t="s">
        <v>721</v>
      </c>
      <c r="B493" s="1">
        <v>1</v>
      </c>
      <c r="C493" s="74">
        <v>1</v>
      </c>
      <c r="D493" s="3">
        <v>0.75</v>
      </c>
      <c r="E493" s="74">
        <v>0</v>
      </c>
      <c r="F493" s="3">
        <v>0.25</v>
      </c>
      <c r="G493" s="74">
        <v>0</v>
      </c>
      <c r="H493" s="3">
        <v>0.5</v>
      </c>
      <c r="I493" s="74">
        <v>1</v>
      </c>
      <c r="J493" s="3">
        <v>0.8</v>
      </c>
      <c r="K493" s="74" t="s">
        <v>1774</v>
      </c>
      <c r="L493" s="3">
        <v>0.3</v>
      </c>
      <c r="M493" s="75">
        <v>5057.08</v>
      </c>
      <c r="N493" s="5">
        <v>3</v>
      </c>
      <c r="O493" s="5">
        <v>2</v>
      </c>
      <c r="P493" s="3">
        <v>0.1</v>
      </c>
      <c r="Q493" s="75">
        <v>505.70800000000003</v>
      </c>
    </row>
    <row r="494" spans="1:17">
      <c r="A494" t="s">
        <v>722</v>
      </c>
      <c r="B494" s="1">
        <v>1</v>
      </c>
      <c r="C494" s="74">
        <v>1</v>
      </c>
      <c r="D494" s="3">
        <v>0.75</v>
      </c>
      <c r="E494" s="74">
        <v>1</v>
      </c>
      <c r="F494" s="3">
        <v>0.25</v>
      </c>
      <c r="G494" s="74">
        <v>0</v>
      </c>
      <c r="H494" s="3">
        <v>0.5</v>
      </c>
      <c r="I494" s="74" t="s">
        <v>1774</v>
      </c>
      <c r="J494" s="3">
        <v>0.8</v>
      </c>
      <c r="K494" s="74" t="s">
        <v>1774</v>
      </c>
      <c r="L494" s="3">
        <v>0.3</v>
      </c>
      <c r="M494" s="75">
        <v>4045.67</v>
      </c>
      <c r="N494" s="5">
        <v>4</v>
      </c>
      <c r="O494" s="5">
        <v>1</v>
      </c>
      <c r="P494" s="3">
        <v>0.05</v>
      </c>
      <c r="Q494" s="75">
        <v>202.2835</v>
      </c>
    </row>
    <row r="495" spans="1:17">
      <c r="A495" t="s">
        <v>723</v>
      </c>
      <c r="B495" s="1">
        <v>1</v>
      </c>
      <c r="C495" s="74">
        <v>1</v>
      </c>
      <c r="D495" s="3">
        <v>0.75</v>
      </c>
      <c r="E495" s="74">
        <v>1</v>
      </c>
      <c r="F495" s="3">
        <v>0.25</v>
      </c>
      <c r="G495" s="74">
        <v>0</v>
      </c>
      <c r="H495" s="3">
        <v>0.5</v>
      </c>
      <c r="I495" s="74">
        <v>0</v>
      </c>
      <c r="J495" s="3">
        <v>0.8</v>
      </c>
      <c r="K495" s="74" t="s">
        <v>1774</v>
      </c>
      <c r="L495" s="3">
        <v>0.3</v>
      </c>
      <c r="M495" s="75">
        <v>5057.08</v>
      </c>
      <c r="N495" s="5">
        <v>3</v>
      </c>
      <c r="O495" s="5">
        <v>2</v>
      </c>
      <c r="P495" s="3">
        <v>0.1</v>
      </c>
      <c r="Q495" s="75">
        <v>505.70800000000003</v>
      </c>
    </row>
    <row r="496" spans="1:17">
      <c r="A496" t="s">
        <v>724</v>
      </c>
      <c r="B496" s="1">
        <v>1</v>
      </c>
      <c r="C496" s="74">
        <v>1</v>
      </c>
      <c r="D496" s="3">
        <v>0.75</v>
      </c>
      <c r="E496" s="74">
        <v>1</v>
      </c>
      <c r="F496" s="3">
        <v>0.25</v>
      </c>
      <c r="G496" s="74">
        <v>1</v>
      </c>
      <c r="H496" s="3">
        <v>0.5</v>
      </c>
      <c r="I496" s="74" t="s">
        <v>1774</v>
      </c>
      <c r="J496" s="3">
        <v>0.8</v>
      </c>
      <c r="K496" s="74" t="s">
        <v>1774</v>
      </c>
      <c r="L496" s="3">
        <v>0.3</v>
      </c>
      <c r="M496" s="75">
        <v>5057.08</v>
      </c>
      <c r="N496" s="5">
        <v>5</v>
      </c>
      <c r="O496" s="5">
        <v>0</v>
      </c>
      <c r="P496" s="3">
        <v>0</v>
      </c>
      <c r="Q496" s="75">
        <v>0</v>
      </c>
    </row>
    <row r="497" spans="1:17">
      <c r="A497" t="s">
        <v>725</v>
      </c>
      <c r="B497" s="1">
        <v>1</v>
      </c>
      <c r="C497" s="74">
        <v>0</v>
      </c>
      <c r="D497" s="3">
        <v>0.75</v>
      </c>
      <c r="E497" s="74">
        <v>0</v>
      </c>
      <c r="F497" s="3">
        <v>0.25</v>
      </c>
      <c r="G497" s="74">
        <v>1</v>
      </c>
      <c r="H497" s="3">
        <v>0.5</v>
      </c>
      <c r="I497" s="74" t="s">
        <v>1774</v>
      </c>
      <c r="J497" s="3">
        <v>0.8</v>
      </c>
      <c r="K497" s="74" t="s">
        <v>1774</v>
      </c>
      <c r="L497" s="3">
        <v>0.3</v>
      </c>
      <c r="M497" s="75">
        <v>5057.08</v>
      </c>
      <c r="N497" s="5">
        <v>3</v>
      </c>
      <c r="O497" s="5">
        <v>2</v>
      </c>
      <c r="P497" s="3">
        <v>0.1</v>
      </c>
      <c r="Q497" s="75">
        <v>505.70800000000003</v>
      </c>
    </row>
    <row r="498" spans="1:17">
      <c r="A498" t="s">
        <v>726</v>
      </c>
      <c r="B498" s="1">
        <v>5</v>
      </c>
      <c r="C498" s="74">
        <v>0.6</v>
      </c>
      <c r="D498" s="3">
        <v>0.75</v>
      </c>
      <c r="E498" s="74">
        <v>0.2</v>
      </c>
      <c r="F498" s="3">
        <v>0.25</v>
      </c>
      <c r="G498" s="74">
        <v>0</v>
      </c>
      <c r="H498" s="3">
        <v>0.5</v>
      </c>
      <c r="I498" s="74">
        <v>1</v>
      </c>
      <c r="J498" s="3">
        <v>0.8</v>
      </c>
      <c r="K498" s="74">
        <v>0</v>
      </c>
      <c r="L498" s="3">
        <v>0.3</v>
      </c>
      <c r="M498" s="75">
        <v>22251.17</v>
      </c>
      <c r="N498" s="5">
        <v>1</v>
      </c>
      <c r="O498" s="5">
        <v>4</v>
      </c>
      <c r="P498" s="3">
        <v>0.2</v>
      </c>
      <c r="Q498" s="75">
        <v>4450.2339999999995</v>
      </c>
    </row>
    <row r="500" spans="1:17">
      <c r="A500" t="s">
        <v>1775</v>
      </c>
    </row>
  </sheetData>
  <sheetProtection algorithmName="SHA-512" hashValue="4hNjVC1Zu6pQWMPShFrM25L8ksOmoI7kwfUdUA8TqsC42YLad2wYB9d4rju5jIm1a0sCRqTifWbbsU74+QtS8g==" saltValue="K7i4NtGaJ19PaaTgsrjyrg==" spinCount="100000" sheet="1" objects="1" scenario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L259"/>
  <sheetViews>
    <sheetView topLeftCell="A4" workbookViewId="0">
      <selection activeCell="B259" sqref="B259"/>
    </sheetView>
  </sheetViews>
  <sheetFormatPr defaultColWidth="17.140625" defaultRowHeight="15"/>
  <sheetData>
    <row r="1" spans="1:12" ht="30.75" thickBot="1">
      <c r="A1" s="42" t="s">
        <v>1776</v>
      </c>
      <c r="B1" s="43"/>
      <c r="C1" s="43"/>
      <c r="D1" s="43"/>
      <c r="E1" s="43"/>
      <c r="F1" s="43"/>
      <c r="G1" s="43"/>
      <c r="H1" s="43"/>
      <c r="I1" s="43"/>
      <c r="J1" s="43"/>
      <c r="K1" s="43"/>
      <c r="L1" s="43"/>
    </row>
    <row r="2" spans="1:12" ht="35.25" thickBot="1">
      <c r="A2" s="11" t="s">
        <v>50</v>
      </c>
      <c r="B2" s="11" t="s">
        <v>1757</v>
      </c>
      <c r="C2" s="11" t="s">
        <v>3</v>
      </c>
      <c r="D2" s="11" t="s">
        <v>53</v>
      </c>
      <c r="E2" s="11" t="s">
        <v>1777</v>
      </c>
      <c r="F2" s="11" t="s">
        <v>1778</v>
      </c>
      <c r="G2" s="11" t="s">
        <v>1779</v>
      </c>
      <c r="H2" s="11" t="s">
        <v>1780</v>
      </c>
      <c r="I2" s="11" t="s">
        <v>1781</v>
      </c>
      <c r="J2" s="11" t="s">
        <v>1782</v>
      </c>
      <c r="K2" s="11" t="s">
        <v>1783</v>
      </c>
      <c r="L2" s="11" t="s">
        <v>1784</v>
      </c>
    </row>
    <row r="3" spans="1:12" ht="16.5" thickBot="1">
      <c r="A3" s="44"/>
      <c r="B3" s="44"/>
      <c r="C3" s="44"/>
      <c r="D3" s="44"/>
      <c r="E3" s="44"/>
      <c r="F3" s="45">
        <v>34242</v>
      </c>
      <c r="G3" s="46">
        <v>2019</v>
      </c>
      <c r="H3" s="45">
        <v>23980</v>
      </c>
      <c r="I3" s="45">
        <v>25999</v>
      </c>
      <c r="J3" s="47">
        <v>0.76</v>
      </c>
      <c r="K3" s="45">
        <v>24712</v>
      </c>
      <c r="L3" s="48">
        <v>1606280</v>
      </c>
    </row>
    <row r="4" spans="1:12" ht="15.75" thickBot="1">
      <c r="A4" s="49">
        <v>4300034</v>
      </c>
      <c r="B4" s="50" t="s">
        <v>0</v>
      </c>
      <c r="C4" s="51">
        <v>22</v>
      </c>
      <c r="D4" s="50" t="s">
        <v>1785</v>
      </c>
      <c r="E4" s="50" t="s">
        <v>1786</v>
      </c>
      <c r="F4" s="51">
        <v>80</v>
      </c>
      <c r="G4" s="52"/>
      <c r="H4" s="51">
        <v>13</v>
      </c>
      <c r="I4" s="51">
        <v>13</v>
      </c>
      <c r="J4" s="53">
        <v>0.16</v>
      </c>
      <c r="K4" s="51">
        <v>13</v>
      </c>
      <c r="L4" s="54">
        <v>845</v>
      </c>
    </row>
    <row r="5" spans="1:12" ht="15.75" thickBot="1">
      <c r="A5" s="51">
        <v>4300059</v>
      </c>
      <c r="B5" s="50" t="s">
        <v>56</v>
      </c>
      <c r="C5" s="51">
        <v>18</v>
      </c>
      <c r="D5" s="50" t="s">
        <v>1787</v>
      </c>
      <c r="E5" s="50" t="s">
        <v>1786</v>
      </c>
      <c r="F5" s="51">
        <v>20</v>
      </c>
      <c r="G5" s="52"/>
      <c r="H5" s="51">
        <v>19</v>
      </c>
      <c r="I5" s="51">
        <v>19</v>
      </c>
      <c r="J5" s="53">
        <v>0.95</v>
      </c>
      <c r="K5" s="51">
        <v>19</v>
      </c>
      <c r="L5" s="54">
        <v>1235</v>
      </c>
    </row>
    <row r="6" spans="1:12" ht="15.75" thickBot="1">
      <c r="A6" s="51">
        <v>4300109</v>
      </c>
      <c r="B6" s="50" t="s">
        <v>57</v>
      </c>
      <c r="C6" s="51">
        <v>1</v>
      </c>
      <c r="D6" s="50" t="s">
        <v>1788</v>
      </c>
      <c r="E6" s="50" t="s">
        <v>1789</v>
      </c>
      <c r="F6" s="51">
        <v>100</v>
      </c>
      <c r="G6" s="52"/>
      <c r="H6" s="52"/>
      <c r="I6" s="52"/>
      <c r="J6" s="53">
        <v>0</v>
      </c>
      <c r="K6" s="51">
        <v>100</v>
      </c>
      <c r="L6" s="54">
        <v>6500</v>
      </c>
    </row>
    <row r="7" spans="1:12" ht="15.75" thickBot="1">
      <c r="A7" s="51">
        <v>4300307</v>
      </c>
      <c r="B7" s="50" t="s">
        <v>60</v>
      </c>
      <c r="C7" s="51">
        <v>14</v>
      </c>
      <c r="D7" s="50" t="s">
        <v>1790</v>
      </c>
      <c r="E7" s="50" t="s">
        <v>1786</v>
      </c>
      <c r="F7" s="51">
        <v>40</v>
      </c>
      <c r="G7" s="51">
        <v>5</v>
      </c>
      <c r="H7" s="51">
        <v>32</v>
      </c>
      <c r="I7" s="51">
        <v>37</v>
      </c>
      <c r="J7" s="55">
        <v>0.93</v>
      </c>
      <c r="K7" s="51">
        <v>37</v>
      </c>
      <c r="L7" s="54">
        <v>2405</v>
      </c>
    </row>
    <row r="8" spans="1:12" ht="15.75" thickBot="1">
      <c r="A8" s="51">
        <v>4300406</v>
      </c>
      <c r="B8" s="50" t="s">
        <v>61</v>
      </c>
      <c r="C8" s="51">
        <v>3</v>
      </c>
      <c r="D8" s="50" t="s">
        <v>1791</v>
      </c>
      <c r="E8" s="50" t="s">
        <v>1786</v>
      </c>
      <c r="F8" s="51">
        <v>300</v>
      </c>
      <c r="G8" s="51">
        <v>29</v>
      </c>
      <c r="H8" s="51">
        <v>168</v>
      </c>
      <c r="I8" s="51">
        <v>197</v>
      </c>
      <c r="J8" s="53">
        <v>0.66</v>
      </c>
      <c r="K8" s="51">
        <v>190</v>
      </c>
      <c r="L8" s="54">
        <v>12350</v>
      </c>
    </row>
    <row r="9" spans="1:12" ht="15.75" thickBot="1">
      <c r="A9" s="51">
        <v>4300455</v>
      </c>
      <c r="B9" s="50" t="s">
        <v>63</v>
      </c>
      <c r="C9" s="51">
        <v>14</v>
      </c>
      <c r="D9" s="50" t="s">
        <v>1790</v>
      </c>
      <c r="E9" s="50" t="s">
        <v>1786</v>
      </c>
      <c r="F9" s="51">
        <v>80</v>
      </c>
      <c r="G9" s="51">
        <v>7</v>
      </c>
      <c r="H9" s="51">
        <v>70</v>
      </c>
      <c r="I9" s="51">
        <v>77</v>
      </c>
      <c r="J9" s="53">
        <v>0.96</v>
      </c>
      <c r="K9" s="51">
        <v>73</v>
      </c>
      <c r="L9" s="54">
        <v>4745</v>
      </c>
    </row>
    <row r="10" spans="1:12" ht="15.75" thickBot="1">
      <c r="A10" s="51">
        <v>4300505</v>
      </c>
      <c r="B10" s="50" t="s">
        <v>65</v>
      </c>
      <c r="C10" s="51">
        <v>15</v>
      </c>
      <c r="D10" s="50" t="s">
        <v>1792</v>
      </c>
      <c r="E10" s="50" t="s">
        <v>1786</v>
      </c>
      <c r="F10" s="51">
        <v>100</v>
      </c>
      <c r="G10" s="51">
        <v>1</v>
      </c>
      <c r="H10" s="51">
        <v>19</v>
      </c>
      <c r="I10" s="51">
        <v>20</v>
      </c>
      <c r="J10" s="55">
        <v>0.2</v>
      </c>
      <c r="K10" s="51">
        <v>20</v>
      </c>
      <c r="L10" s="54">
        <v>1300</v>
      </c>
    </row>
    <row r="11" spans="1:12" ht="15.75" thickBot="1">
      <c r="A11" s="51">
        <v>4300554</v>
      </c>
      <c r="B11" s="50" t="s">
        <v>66</v>
      </c>
      <c r="C11" s="51">
        <v>19</v>
      </c>
      <c r="D11" s="50" t="s">
        <v>1787</v>
      </c>
      <c r="E11" s="50" t="s">
        <v>1786</v>
      </c>
      <c r="F11" s="51">
        <v>60</v>
      </c>
      <c r="G11" s="51">
        <v>1</v>
      </c>
      <c r="H11" s="51">
        <v>42</v>
      </c>
      <c r="I11" s="51">
        <v>43</v>
      </c>
      <c r="J11" s="53">
        <v>0.72</v>
      </c>
      <c r="K11" s="51">
        <v>43</v>
      </c>
      <c r="L11" s="54">
        <v>2795</v>
      </c>
    </row>
    <row r="12" spans="1:12" ht="15.75" thickBot="1">
      <c r="A12" s="51">
        <v>4300604</v>
      </c>
      <c r="B12" s="50" t="s">
        <v>68</v>
      </c>
      <c r="C12" s="51">
        <v>10</v>
      </c>
      <c r="D12" s="50" t="s">
        <v>1793</v>
      </c>
      <c r="E12" s="50" t="s">
        <v>1786</v>
      </c>
      <c r="F12" s="51">
        <v>640</v>
      </c>
      <c r="G12" s="51">
        <v>20</v>
      </c>
      <c r="H12" s="51">
        <v>499</v>
      </c>
      <c r="I12" s="51">
        <v>519</v>
      </c>
      <c r="J12" s="53">
        <v>0.81</v>
      </c>
      <c r="K12" s="51">
        <v>467</v>
      </c>
      <c r="L12" s="54">
        <v>30355</v>
      </c>
    </row>
    <row r="13" spans="1:12" ht="15.75" thickBot="1">
      <c r="A13" s="51">
        <v>4300638</v>
      </c>
      <c r="B13" s="50" t="s">
        <v>70</v>
      </c>
      <c r="C13" s="51">
        <v>21</v>
      </c>
      <c r="D13" s="50" t="s">
        <v>1794</v>
      </c>
      <c r="E13" s="50" t="s">
        <v>1786</v>
      </c>
      <c r="F13" s="51">
        <v>120</v>
      </c>
      <c r="G13" s="51">
        <v>1</v>
      </c>
      <c r="H13" s="51">
        <v>92</v>
      </c>
      <c r="I13" s="51">
        <v>93</v>
      </c>
      <c r="J13" s="53">
        <v>0.78</v>
      </c>
      <c r="K13" s="51">
        <v>93</v>
      </c>
      <c r="L13" s="54">
        <v>6045</v>
      </c>
    </row>
    <row r="14" spans="1:12" ht="15.75" thickBot="1">
      <c r="A14" s="51">
        <v>4300646</v>
      </c>
      <c r="B14" s="50" t="s">
        <v>72</v>
      </c>
      <c r="C14" s="51">
        <v>15</v>
      </c>
      <c r="D14" s="50" t="s">
        <v>1792</v>
      </c>
      <c r="E14" s="50" t="s">
        <v>1786</v>
      </c>
      <c r="F14" s="51">
        <v>160</v>
      </c>
      <c r="G14" s="51">
        <v>7</v>
      </c>
      <c r="H14" s="51">
        <v>148</v>
      </c>
      <c r="I14" s="51">
        <v>155</v>
      </c>
      <c r="J14" s="53">
        <v>0.97</v>
      </c>
      <c r="K14" s="51">
        <v>150</v>
      </c>
      <c r="L14" s="54">
        <v>9750</v>
      </c>
    </row>
    <row r="15" spans="1:12" ht="15.75" thickBot="1">
      <c r="A15" s="51">
        <v>4300703</v>
      </c>
      <c r="B15" s="50" t="s">
        <v>74</v>
      </c>
      <c r="C15" s="51">
        <v>29</v>
      </c>
      <c r="D15" s="50" t="s">
        <v>1795</v>
      </c>
      <c r="E15" s="50" t="s">
        <v>1789</v>
      </c>
      <c r="F15" s="51">
        <v>80</v>
      </c>
      <c r="G15" s="52"/>
      <c r="H15" s="52"/>
      <c r="I15" s="52"/>
      <c r="J15" s="53">
        <v>0</v>
      </c>
      <c r="K15" s="51">
        <v>80</v>
      </c>
      <c r="L15" s="54">
        <v>5200</v>
      </c>
    </row>
    <row r="16" spans="1:12" ht="15.75" thickBot="1">
      <c r="A16" s="51">
        <v>4300802</v>
      </c>
      <c r="B16" s="50" t="s">
        <v>75</v>
      </c>
      <c r="C16" s="51">
        <v>26</v>
      </c>
      <c r="D16" s="50" t="s">
        <v>1796</v>
      </c>
      <c r="E16" s="50" t="s">
        <v>1789</v>
      </c>
      <c r="F16" s="51">
        <v>80</v>
      </c>
      <c r="G16" s="52"/>
      <c r="H16" s="52"/>
      <c r="I16" s="52"/>
      <c r="J16" s="55">
        <v>0</v>
      </c>
      <c r="K16" s="51">
        <v>80</v>
      </c>
      <c r="L16" s="54">
        <v>5200</v>
      </c>
    </row>
    <row r="17" spans="1:12" ht="15.75" thickBot="1">
      <c r="A17" s="51">
        <v>4300851</v>
      </c>
      <c r="B17" s="50" t="s">
        <v>76</v>
      </c>
      <c r="C17" s="51">
        <v>9</v>
      </c>
      <c r="D17" s="50" t="s">
        <v>1793</v>
      </c>
      <c r="E17" s="50" t="s">
        <v>1786</v>
      </c>
      <c r="F17" s="51">
        <v>40</v>
      </c>
      <c r="G17" s="51">
        <v>1</v>
      </c>
      <c r="H17" s="51">
        <v>32</v>
      </c>
      <c r="I17" s="51">
        <v>33</v>
      </c>
      <c r="J17" s="55">
        <v>0.83</v>
      </c>
      <c r="K17" s="51">
        <v>32</v>
      </c>
      <c r="L17" s="54">
        <v>2080</v>
      </c>
    </row>
    <row r="18" spans="1:12" ht="15.75" thickBot="1">
      <c r="A18" s="51">
        <v>4301008</v>
      </c>
      <c r="B18" s="50" t="s">
        <v>80</v>
      </c>
      <c r="C18" s="51">
        <v>29</v>
      </c>
      <c r="D18" s="50" t="s">
        <v>1795</v>
      </c>
      <c r="E18" s="50" t="s">
        <v>1789</v>
      </c>
      <c r="F18" s="51">
        <v>96</v>
      </c>
      <c r="G18" s="52"/>
      <c r="H18" s="52"/>
      <c r="I18" s="52"/>
      <c r="J18" s="53">
        <v>0</v>
      </c>
      <c r="K18" s="51">
        <v>96</v>
      </c>
      <c r="L18" s="54">
        <v>6240</v>
      </c>
    </row>
    <row r="19" spans="1:12" ht="15.75" thickBot="1">
      <c r="A19" s="51">
        <v>4301107</v>
      </c>
      <c r="B19" s="50" t="s">
        <v>85</v>
      </c>
      <c r="C19" s="51">
        <v>9</v>
      </c>
      <c r="D19" s="50" t="s">
        <v>1793</v>
      </c>
      <c r="E19" s="50" t="s">
        <v>1786</v>
      </c>
      <c r="F19" s="51">
        <v>160</v>
      </c>
      <c r="G19" s="51">
        <v>4</v>
      </c>
      <c r="H19" s="51">
        <v>99</v>
      </c>
      <c r="I19" s="51">
        <v>103</v>
      </c>
      <c r="J19" s="53">
        <v>0.64</v>
      </c>
      <c r="K19" s="51">
        <v>103</v>
      </c>
      <c r="L19" s="54">
        <v>6695</v>
      </c>
    </row>
    <row r="20" spans="1:12" ht="15.75" thickBot="1">
      <c r="A20" s="51">
        <v>4301305</v>
      </c>
      <c r="B20" s="50" t="s">
        <v>87</v>
      </c>
      <c r="C20" s="51">
        <v>21</v>
      </c>
      <c r="D20" s="50" t="s">
        <v>1794</v>
      </c>
      <c r="E20" s="50" t="s">
        <v>1786</v>
      </c>
      <c r="F20" s="51">
        <v>208</v>
      </c>
      <c r="G20" s="51">
        <v>17</v>
      </c>
      <c r="H20" s="51">
        <v>221</v>
      </c>
      <c r="I20" s="51">
        <v>238</v>
      </c>
      <c r="J20" s="55">
        <v>1.1399999999999999</v>
      </c>
      <c r="K20" s="51">
        <v>208</v>
      </c>
      <c r="L20" s="54">
        <v>13520</v>
      </c>
    </row>
    <row r="21" spans="1:12" ht="15.75" thickBot="1">
      <c r="A21" s="51">
        <v>4301602</v>
      </c>
      <c r="B21" s="50" t="s">
        <v>92</v>
      </c>
      <c r="C21" s="51">
        <v>22</v>
      </c>
      <c r="D21" s="50" t="s">
        <v>1785</v>
      </c>
      <c r="E21" s="50" t="s">
        <v>1786</v>
      </c>
      <c r="F21" s="51">
        <v>528</v>
      </c>
      <c r="G21" s="51">
        <v>60</v>
      </c>
      <c r="H21" s="51">
        <v>453</v>
      </c>
      <c r="I21" s="51">
        <v>513</v>
      </c>
      <c r="J21" s="55">
        <v>0.97</v>
      </c>
      <c r="K21" s="51">
        <v>474</v>
      </c>
      <c r="L21" s="54">
        <v>30810</v>
      </c>
    </row>
    <row r="22" spans="1:12" ht="15.75" thickBot="1">
      <c r="A22" s="51">
        <v>4301636</v>
      </c>
      <c r="B22" s="50" t="s">
        <v>94</v>
      </c>
      <c r="C22" s="51">
        <v>5</v>
      </c>
      <c r="D22" s="50" t="s">
        <v>1797</v>
      </c>
      <c r="E22" s="50" t="s">
        <v>1786</v>
      </c>
      <c r="F22" s="51">
        <v>240</v>
      </c>
      <c r="G22" s="51">
        <v>12</v>
      </c>
      <c r="H22" s="51">
        <v>175</v>
      </c>
      <c r="I22" s="51">
        <v>187</v>
      </c>
      <c r="J22" s="53">
        <v>0.78</v>
      </c>
      <c r="K22" s="51">
        <v>183</v>
      </c>
      <c r="L22" s="54">
        <v>11895</v>
      </c>
    </row>
    <row r="23" spans="1:12" ht="15.75" thickBot="1">
      <c r="A23" s="51">
        <v>4301859</v>
      </c>
      <c r="B23" s="50" t="s">
        <v>100</v>
      </c>
      <c r="C23" s="51">
        <v>15</v>
      </c>
      <c r="D23" s="50" t="s">
        <v>1792</v>
      </c>
      <c r="E23" s="50" t="s">
        <v>1786</v>
      </c>
      <c r="F23" s="51">
        <v>160</v>
      </c>
      <c r="G23" s="51">
        <v>6</v>
      </c>
      <c r="H23" s="51">
        <v>155</v>
      </c>
      <c r="I23" s="51">
        <v>161</v>
      </c>
      <c r="J23" s="53">
        <v>1.01</v>
      </c>
      <c r="K23" s="51">
        <v>154</v>
      </c>
      <c r="L23" s="54">
        <v>10010</v>
      </c>
    </row>
    <row r="24" spans="1:12" ht="15.75" thickBot="1">
      <c r="A24" s="51">
        <v>4301875</v>
      </c>
      <c r="B24" s="50" t="s">
        <v>101</v>
      </c>
      <c r="C24" s="51">
        <v>3</v>
      </c>
      <c r="D24" s="50" t="s">
        <v>1791</v>
      </c>
      <c r="E24" s="50" t="s">
        <v>1789</v>
      </c>
      <c r="F24" s="51">
        <v>48</v>
      </c>
      <c r="G24" s="52"/>
      <c r="H24" s="52"/>
      <c r="I24" s="52"/>
      <c r="J24" s="53">
        <v>0</v>
      </c>
      <c r="K24" s="51">
        <v>48</v>
      </c>
      <c r="L24" s="54">
        <v>3120</v>
      </c>
    </row>
    <row r="25" spans="1:12" ht="15.75" thickBot="1">
      <c r="A25" s="51">
        <v>4302006</v>
      </c>
      <c r="B25" s="50" t="s">
        <v>109</v>
      </c>
      <c r="C25" s="51">
        <v>19</v>
      </c>
      <c r="D25" s="50" t="s">
        <v>1787</v>
      </c>
      <c r="E25" s="50" t="s">
        <v>1786</v>
      </c>
      <c r="F25" s="51">
        <v>320</v>
      </c>
      <c r="G25" s="51">
        <v>12</v>
      </c>
      <c r="H25" s="51">
        <v>236</v>
      </c>
      <c r="I25" s="51">
        <v>248</v>
      </c>
      <c r="J25" s="53">
        <v>0.78</v>
      </c>
      <c r="K25" s="51">
        <v>237</v>
      </c>
      <c r="L25" s="54">
        <v>15405</v>
      </c>
    </row>
    <row r="26" spans="1:12" ht="15.75" thickBot="1">
      <c r="A26" s="51">
        <v>4302105</v>
      </c>
      <c r="B26" s="50" t="s">
        <v>113</v>
      </c>
      <c r="C26" s="51">
        <v>25</v>
      </c>
      <c r="D26" s="50" t="s">
        <v>1796</v>
      </c>
      <c r="E26" s="50" t="s">
        <v>1786</v>
      </c>
      <c r="F26" s="51">
        <v>100</v>
      </c>
      <c r="G26" s="52"/>
      <c r="H26" s="52"/>
      <c r="I26" s="52"/>
      <c r="J26" s="55">
        <v>0</v>
      </c>
      <c r="K26" s="52"/>
      <c r="L26" s="52"/>
    </row>
    <row r="27" spans="1:12" ht="15.75" thickBot="1">
      <c r="A27" s="51">
        <v>4302220</v>
      </c>
      <c r="B27" s="50" t="s">
        <v>117</v>
      </c>
      <c r="C27" s="51">
        <v>12</v>
      </c>
      <c r="D27" s="50" t="s">
        <v>1798</v>
      </c>
      <c r="E27" s="50" t="s">
        <v>1786</v>
      </c>
      <c r="F27" s="51">
        <v>40</v>
      </c>
      <c r="G27" s="51">
        <v>1</v>
      </c>
      <c r="H27" s="51">
        <v>14</v>
      </c>
      <c r="I27" s="51">
        <v>15</v>
      </c>
      <c r="J27" s="53">
        <v>0.38</v>
      </c>
      <c r="K27" s="51">
        <v>15</v>
      </c>
      <c r="L27" s="54">
        <v>975</v>
      </c>
    </row>
    <row r="28" spans="1:12" ht="15.75" thickBot="1">
      <c r="A28" s="51">
        <v>4302303</v>
      </c>
      <c r="B28" s="50" t="s">
        <v>120</v>
      </c>
      <c r="C28" s="51">
        <v>24</v>
      </c>
      <c r="D28" s="50" t="s">
        <v>1796</v>
      </c>
      <c r="E28" s="50" t="s">
        <v>1786</v>
      </c>
      <c r="F28" s="51">
        <v>160</v>
      </c>
      <c r="G28" s="51">
        <v>10</v>
      </c>
      <c r="H28" s="51">
        <v>89</v>
      </c>
      <c r="I28" s="51">
        <v>99</v>
      </c>
      <c r="J28" s="55">
        <v>0.62</v>
      </c>
      <c r="K28" s="51">
        <v>93</v>
      </c>
      <c r="L28" s="54">
        <v>6045</v>
      </c>
    </row>
    <row r="29" spans="1:12" ht="15.75" thickBot="1">
      <c r="A29" s="51">
        <v>4302352</v>
      </c>
      <c r="B29" s="50" t="s">
        <v>121</v>
      </c>
      <c r="C29" s="51">
        <v>26</v>
      </c>
      <c r="D29" s="50" t="s">
        <v>1796</v>
      </c>
      <c r="E29" s="50" t="s">
        <v>1786</v>
      </c>
      <c r="F29" s="51">
        <v>16</v>
      </c>
      <c r="G29" s="51">
        <v>2</v>
      </c>
      <c r="H29" s="51">
        <v>13</v>
      </c>
      <c r="I29" s="51">
        <v>15</v>
      </c>
      <c r="J29" s="55">
        <v>0.94</v>
      </c>
      <c r="K29" s="51">
        <v>15</v>
      </c>
      <c r="L29" s="54">
        <v>975</v>
      </c>
    </row>
    <row r="30" spans="1:12" ht="15.75" thickBot="1">
      <c r="A30" s="51">
        <v>4302378</v>
      </c>
      <c r="B30" s="50" t="s">
        <v>122</v>
      </c>
      <c r="C30" s="51">
        <v>15</v>
      </c>
      <c r="D30" s="50" t="s">
        <v>1792</v>
      </c>
      <c r="E30" s="50" t="s">
        <v>1786</v>
      </c>
      <c r="F30" s="51">
        <v>60</v>
      </c>
      <c r="G30" s="51">
        <v>1</v>
      </c>
      <c r="H30" s="51">
        <v>3</v>
      </c>
      <c r="I30" s="51">
        <v>4</v>
      </c>
      <c r="J30" s="55">
        <v>7.0000000000000007E-2</v>
      </c>
      <c r="K30" s="52"/>
      <c r="L30" s="52"/>
    </row>
    <row r="31" spans="1:12" ht="15.75" thickBot="1">
      <c r="A31" s="51">
        <v>4302402</v>
      </c>
      <c r="B31" s="50" t="s">
        <v>123</v>
      </c>
      <c r="C31" s="51">
        <v>30</v>
      </c>
      <c r="D31" s="50" t="s">
        <v>1795</v>
      </c>
      <c r="E31" s="50" t="s">
        <v>1786</v>
      </c>
      <c r="F31" s="51">
        <v>120</v>
      </c>
      <c r="G31" s="51">
        <v>16</v>
      </c>
      <c r="H31" s="51">
        <v>66</v>
      </c>
      <c r="I31" s="51">
        <v>82</v>
      </c>
      <c r="J31" s="55">
        <v>0.68</v>
      </c>
      <c r="K31" s="51">
        <v>72</v>
      </c>
      <c r="L31" s="54">
        <v>4680</v>
      </c>
    </row>
    <row r="32" spans="1:12" ht="15.75" thickBot="1">
      <c r="A32" s="51">
        <v>4302600</v>
      </c>
      <c r="B32" s="50" t="s">
        <v>129</v>
      </c>
      <c r="C32" s="51">
        <v>20</v>
      </c>
      <c r="D32" s="50" t="s">
        <v>1799</v>
      </c>
      <c r="E32" s="50" t="s">
        <v>1786</v>
      </c>
      <c r="F32" s="51">
        <v>100</v>
      </c>
      <c r="G32" s="51">
        <v>3</v>
      </c>
      <c r="H32" s="51">
        <v>83</v>
      </c>
      <c r="I32" s="51">
        <v>86</v>
      </c>
      <c r="J32" s="55">
        <v>0.86</v>
      </c>
      <c r="K32" s="51">
        <v>80</v>
      </c>
      <c r="L32" s="54">
        <v>5200</v>
      </c>
    </row>
    <row r="33" spans="1:12" ht="15.75" thickBot="1">
      <c r="A33" s="51">
        <v>4302709</v>
      </c>
      <c r="B33" s="50" t="s">
        <v>131</v>
      </c>
      <c r="C33" s="51">
        <v>9</v>
      </c>
      <c r="D33" s="50" t="s">
        <v>1793</v>
      </c>
      <c r="E33" s="50" t="s">
        <v>1786</v>
      </c>
      <c r="F33" s="51">
        <v>292</v>
      </c>
      <c r="G33" s="51">
        <v>52</v>
      </c>
      <c r="H33" s="51">
        <v>273</v>
      </c>
      <c r="I33" s="51">
        <v>325</v>
      </c>
      <c r="J33" s="55">
        <v>1.1100000000000001</v>
      </c>
      <c r="K33" s="51">
        <v>284</v>
      </c>
      <c r="L33" s="54">
        <v>18460</v>
      </c>
    </row>
    <row r="34" spans="1:12" ht="15.75" thickBot="1">
      <c r="A34" s="51">
        <v>4302907</v>
      </c>
      <c r="B34" s="50" t="s">
        <v>135</v>
      </c>
      <c r="C34" s="51">
        <v>2</v>
      </c>
      <c r="D34" s="50" t="s">
        <v>1788</v>
      </c>
      <c r="E34" s="50" t="s">
        <v>1786</v>
      </c>
      <c r="F34" s="51">
        <v>300</v>
      </c>
      <c r="G34" s="51">
        <v>16</v>
      </c>
      <c r="H34" s="51">
        <v>248</v>
      </c>
      <c r="I34" s="51">
        <v>264</v>
      </c>
      <c r="J34" s="53">
        <v>0.88</v>
      </c>
      <c r="K34" s="51">
        <v>259</v>
      </c>
      <c r="L34" s="54">
        <v>16835</v>
      </c>
    </row>
    <row r="35" spans="1:12" ht="15.75" thickBot="1">
      <c r="A35" s="51">
        <v>4303004</v>
      </c>
      <c r="B35" s="50" t="s">
        <v>136</v>
      </c>
      <c r="C35" s="51">
        <v>27</v>
      </c>
      <c r="D35" s="50" t="s">
        <v>1800</v>
      </c>
      <c r="E35" s="50" t="s">
        <v>1789</v>
      </c>
      <c r="F35" s="51">
        <v>240</v>
      </c>
      <c r="G35" s="52"/>
      <c r="H35" s="52"/>
      <c r="I35" s="52"/>
      <c r="J35" s="53">
        <v>0</v>
      </c>
      <c r="K35" s="51">
        <v>240</v>
      </c>
      <c r="L35" s="54">
        <v>15600</v>
      </c>
    </row>
    <row r="36" spans="1:12" ht="15.75" thickBot="1">
      <c r="A36" s="51">
        <v>4303103</v>
      </c>
      <c r="B36" s="50" t="s">
        <v>138</v>
      </c>
      <c r="C36" s="51">
        <v>10</v>
      </c>
      <c r="D36" s="50" t="s">
        <v>1793</v>
      </c>
      <c r="E36" s="50" t="s">
        <v>1786</v>
      </c>
      <c r="F36" s="51">
        <v>350</v>
      </c>
      <c r="G36" s="51">
        <v>11</v>
      </c>
      <c r="H36" s="51">
        <v>145</v>
      </c>
      <c r="I36" s="51">
        <v>156</v>
      </c>
      <c r="J36" s="55">
        <v>0.45</v>
      </c>
      <c r="K36" s="51">
        <v>149</v>
      </c>
      <c r="L36" s="54">
        <v>9685</v>
      </c>
    </row>
    <row r="37" spans="1:12" ht="15.75" thickBot="1">
      <c r="A37" s="51">
        <v>4303400</v>
      </c>
      <c r="B37" s="50" t="s">
        <v>143</v>
      </c>
      <c r="C37" s="51">
        <v>15</v>
      </c>
      <c r="D37" s="50" t="s">
        <v>1792</v>
      </c>
      <c r="E37" s="50" t="s">
        <v>1786</v>
      </c>
      <c r="F37" s="51">
        <v>220</v>
      </c>
      <c r="G37" s="51">
        <v>12</v>
      </c>
      <c r="H37" s="51">
        <v>172</v>
      </c>
      <c r="I37" s="51">
        <v>184</v>
      </c>
      <c r="J37" s="53">
        <v>0.84</v>
      </c>
      <c r="K37" s="51">
        <v>175</v>
      </c>
      <c r="L37" s="54">
        <v>11375</v>
      </c>
    </row>
    <row r="38" spans="1:12" ht="15.75" thickBot="1">
      <c r="A38" s="51">
        <v>4303558</v>
      </c>
      <c r="B38" s="50" t="s">
        <v>146</v>
      </c>
      <c r="C38" s="51">
        <v>17</v>
      </c>
      <c r="D38" s="50" t="s">
        <v>1787</v>
      </c>
      <c r="E38" s="50" t="s">
        <v>1786</v>
      </c>
      <c r="F38" s="51">
        <v>60</v>
      </c>
      <c r="G38" s="51">
        <v>5</v>
      </c>
      <c r="H38" s="51">
        <v>41</v>
      </c>
      <c r="I38" s="51">
        <v>46</v>
      </c>
      <c r="J38" s="53">
        <v>0.77</v>
      </c>
      <c r="K38" s="51">
        <v>46</v>
      </c>
      <c r="L38" s="54">
        <v>2990</v>
      </c>
    </row>
    <row r="39" spans="1:12" ht="15.75" thickBot="1">
      <c r="A39" s="51">
        <v>4303608</v>
      </c>
      <c r="B39" s="50" t="s">
        <v>147</v>
      </c>
      <c r="C39" s="51">
        <v>6</v>
      </c>
      <c r="D39" s="50" t="s">
        <v>1793</v>
      </c>
      <c r="E39" s="50" t="s">
        <v>1786</v>
      </c>
      <c r="F39" s="51">
        <v>190</v>
      </c>
      <c r="G39" s="51">
        <v>7</v>
      </c>
      <c r="H39" s="51">
        <v>138</v>
      </c>
      <c r="I39" s="51">
        <v>145</v>
      </c>
      <c r="J39" s="55">
        <v>0.76</v>
      </c>
      <c r="K39" s="51">
        <v>119</v>
      </c>
      <c r="L39" s="54">
        <v>7735</v>
      </c>
    </row>
    <row r="40" spans="1:12" ht="15.75" thickBot="1">
      <c r="A40" s="51">
        <v>4303707</v>
      </c>
      <c r="B40" s="50" t="s">
        <v>150</v>
      </c>
      <c r="C40" s="51">
        <v>14</v>
      </c>
      <c r="D40" s="50" t="s">
        <v>1790</v>
      </c>
      <c r="E40" s="50" t="s">
        <v>1786</v>
      </c>
      <c r="F40" s="51">
        <v>64</v>
      </c>
      <c r="G40" s="51">
        <v>3</v>
      </c>
      <c r="H40" s="51">
        <v>57</v>
      </c>
      <c r="I40" s="51">
        <v>60</v>
      </c>
      <c r="J40" s="55">
        <v>0.94</v>
      </c>
      <c r="K40" s="51">
        <v>60</v>
      </c>
      <c r="L40" s="54">
        <v>3900</v>
      </c>
    </row>
    <row r="41" spans="1:12" ht="15.75" thickBot="1">
      <c r="A41" s="51">
        <v>4303806</v>
      </c>
      <c r="B41" s="50" t="s">
        <v>151</v>
      </c>
      <c r="C41" s="51">
        <v>16</v>
      </c>
      <c r="D41" s="50" t="s">
        <v>1801</v>
      </c>
      <c r="E41" s="50" t="s">
        <v>1786</v>
      </c>
      <c r="F41" s="51">
        <v>60</v>
      </c>
      <c r="G41" s="51">
        <v>1</v>
      </c>
      <c r="H41" s="51">
        <v>65</v>
      </c>
      <c r="I41" s="51">
        <v>66</v>
      </c>
      <c r="J41" s="53">
        <v>1.1000000000000001</v>
      </c>
      <c r="K41" s="51">
        <v>60</v>
      </c>
      <c r="L41" s="54">
        <v>3900</v>
      </c>
    </row>
    <row r="42" spans="1:12" ht="15.75" thickBot="1">
      <c r="A42" s="51">
        <v>4303905</v>
      </c>
      <c r="B42" s="50" t="s">
        <v>152</v>
      </c>
      <c r="C42" s="51">
        <v>7</v>
      </c>
      <c r="D42" s="50" t="s">
        <v>1793</v>
      </c>
      <c r="E42" s="50" t="s">
        <v>1786</v>
      </c>
      <c r="F42" s="51">
        <v>112</v>
      </c>
      <c r="G42" s="51">
        <v>6</v>
      </c>
      <c r="H42" s="51">
        <v>116</v>
      </c>
      <c r="I42" s="51">
        <v>122</v>
      </c>
      <c r="J42" s="55">
        <v>1.0900000000000001</v>
      </c>
      <c r="K42" s="51">
        <v>110</v>
      </c>
      <c r="L42" s="54">
        <v>7150</v>
      </c>
    </row>
    <row r="43" spans="1:12" ht="15.75" thickBot="1">
      <c r="A43" s="51">
        <v>4304002</v>
      </c>
      <c r="B43" s="50" t="s">
        <v>154</v>
      </c>
      <c r="C43" s="51">
        <v>13</v>
      </c>
      <c r="D43" s="50" t="s">
        <v>1802</v>
      </c>
      <c r="E43" s="50" t="s">
        <v>1786</v>
      </c>
      <c r="F43" s="51">
        <v>100</v>
      </c>
      <c r="G43" s="51">
        <v>4</v>
      </c>
      <c r="H43" s="51">
        <v>63</v>
      </c>
      <c r="I43" s="51">
        <v>67</v>
      </c>
      <c r="J43" s="55">
        <v>0.67</v>
      </c>
      <c r="K43" s="51">
        <v>58</v>
      </c>
      <c r="L43" s="54">
        <v>3770</v>
      </c>
    </row>
    <row r="44" spans="1:12" ht="15.75" thickBot="1">
      <c r="A44" s="51">
        <v>4304101</v>
      </c>
      <c r="B44" s="50" t="s">
        <v>155</v>
      </c>
      <c r="C44" s="51">
        <v>19</v>
      </c>
      <c r="D44" s="50" t="s">
        <v>1787</v>
      </c>
      <c r="E44" s="50" t="s">
        <v>1786</v>
      </c>
      <c r="F44" s="51">
        <v>32</v>
      </c>
      <c r="G44" s="52"/>
      <c r="H44" s="51">
        <v>16</v>
      </c>
      <c r="I44" s="51">
        <v>16</v>
      </c>
      <c r="J44" s="55">
        <v>0.5</v>
      </c>
      <c r="K44" s="51">
        <v>16</v>
      </c>
      <c r="L44" s="54">
        <v>1040</v>
      </c>
    </row>
    <row r="45" spans="1:12" ht="15.75" thickBot="1">
      <c r="A45" s="51">
        <v>4304309</v>
      </c>
      <c r="B45" s="50" t="s">
        <v>158</v>
      </c>
      <c r="C45" s="51">
        <v>14</v>
      </c>
      <c r="D45" s="50" t="s">
        <v>1790</v>
      </c>
      <c r="E45" s="50" t="s">
        <v>1786</v>
      </c>
      <c r="F45" s="51">
        <v>40</v>
      </c>
      <c r="G45" s="51">
        <v>1</v>
      </c>
      <c r="H45" s="51">
        <v>31</v>
      </c>
      <c r="I45" s="51">
        <v>32</v>
      </c>
      <c r="J45" s="53">
        <v>0.8</v>
      </c>
      <c r="K45" s="51">
        <v>31</v>
      </c>
      <c r="L45" s="54">
        <v>2015</v>
      </c>
    </row>
    <row r="46" spans="1:12" ht="15.75" thickBot="1">
      <c r="A46" s="51">
        <v>4304358</v>
      </c>
      <c r="B46" s="50" t="s">
        <v>159</v>
      </c>
      <c r="C46" s="51">
        <v>22</v>
      </c>
      <c r="D46" s="50" t="s">
        <v>1785</v>
      </c>
      <c r="E46" s="50" t="s">
        <v>1786</v>
      </c>
      <c r="F46" s="51">
        <v>280</v>
      </c>
      <c r="G46" s="51">
        <v>28</v>
      </c>
      <c r="H46" s="51">
        <v>182</v>
      </c>
      <c r="I46" s="51">
        <v>210</v>
      </c>
      <c r="J46" s="55">
        <v>0.75</v>
      </c>
      <c r="K46" s="51">
        <v>207</v>
      </c>
      <c r="L46" s="54">
        <v>13455</v>
      </c>
    </row>
    <row r="47" spans="1:12" ht="15.75" thickBot="1">
      <c r="A47" s="51">
        <v>4304606</v>
      </c>
      <c r="B47" s="50" t="s">
        <v>165</v>
      </c>
      <c r="C47" s="51">
        <v>8</v>
      </c>
      <c r="D47" s="50" t="s">
        <v>1793</v>
      </c>
      <c r="E47" s="50" t="s">
        <v>1786</v>
      </c>
      <c r="F47" s="51">
        <v>320</v>
      </c>
      <c r="G47" s="51">
        <v>20</v>
      </c>
      <c r="H47" s="51">
        <v>234</v>
      </c>
      <c r="I47" s="51">
        <v>254</v>
      </c>
      <c r="J47" s="53">
        <v>0.79</v>
      </c>
      <c r="K47" s="51">
        <v>228</v>
      </c>
      <c r="L47" s="54">
        <v>14820</v>
      </c>
    </row>
    <row r="48" spans="1:12" ht="15.75" thickBot="1">
      <c r="A48" s="51">
        <v>4304655</v>
      </c>
      <c r="B48" s="50" t="s">
        <v>171</v>
      </c>
      <c r="C48" s="51">
        <v>2</v>
      </c>
      <c r="D48" s="50" t="s">
        <v>1788</v>
      </c>
      <c r="E48" s="50" t="s">
        <v>1786</v>
      </c>
      <c r="F48" s="51">
        <v>80</v>
      </c>
      <c r="G48" s="51">
        <v>6</v>
      </c>
      <c r="H48" s="51">
        <v>59</v>
      </c>
      <c r="I48" s="51">
        <v>65</v>
      </c>
      <c r="J48" s="53">
        <v>0.81</v>
      </c>
      <c r="K48" s="51">
        <v>64</v>
      </c>
      <c r="L48" s="54">
        <v>4160</v>
      </c>
    </row>
    <row r="49" spans="1:12" ht="15.75" thickBot="1">
      <c r="A49" s="51">
        <v>4304663</v>
      </c>
      <c r="B49" s="50" t="s">
        <v>172</v>
      </c>
      <c r="C49" s="51">
        <v>21</v>
      </c>
      <c r="D49" s="50" t="s">
        <v>1794</v>
      </c>
      <c r="E49" s="50" t="s">
        <v>1786</v>
      </c>
      <c r="F49" s="51">
        <v>96</v>
      </c>
      <c r="G49" s="52"/>
      <c r="H49" s="52"/>
      <c r="I49" s="52"/>
      <c r="J49" s="55">
        <v>0</v>
      </c>
      <c r="K49" s="52"/>
      <c r="L49" s="52"/>
    </row>
    <row r="50" spans="1:12" ht="15.75" thickBot="1">
      <c r="A50" s="51">
        <v>4304689</v>
      </c>
      <c r="B50" s="50" t="s">
        <v>173</v>
      </c>
      <c r="C50" s="51">
        <v>8</v>
      </c>
      <c r="D50" s="50" t="s">
        <v>1793</v>
      </c>
      <c r="E50" s="50" t="s">
        <v>1786</v>
      </c>
      <c r="F50" s="51">
        <v>92</v>
      </c>
      <c r="G50" s="51">
        <v>2</v>
      </c>
      <c r="H50" s="51">
        <v>88</v>
      </c>
      <c r="I50" s="51">
        <v>90</v>
      </c>
      <c r="J50" s="53">
        <v>0.98</v>
      </c>
      <c r="K50" s="51">
        <v>76</v>
      </c>
      <c r="L50" s="54">
        <v>4940</v>
      </c>
    </row>
    <row r="51" spans="1:12" ht="15.75" thickBot="1">
      <c r="A51" s="51">
        <v>4304705</v>
      </c>
      <c r="B51" s="50" t="s">
        <v>178</v>
      </c>
      <c r="C51" s="51">
        <v>17</v>
      </c>
      <c r="D51" s="50" t="s">
        <v>1787</v>
      </c>
      <c r="E51" s="50" t="s">
        <v>1786</v>
      </c>
      <c r="F51" s="51">
        <v>176</v>
      </c>
      <c r="G51" s="51">
        <v>22</v>
      </c>
      <c r="H51" s="51">
        <v>165</v>
      </c>
      <c r="I51" s="51">
        <v>187</v>
      </c>
      <c r="J51" s="55">
        <v>1.06</v>
      </c>
      <c r="K51" s="51">
        <v>154</v>
      </c>
      <c r="L51" s="54">
        <v>10010</v>
      </c>
    </row>
    <row r="52" spans="1:12" ht="15.75" thickBot="1">
      <c r="A52" s="51">
        <v>4305108</v>
      </c>
      <c r="B52" s="50" t="s">
        <v>188</v>
      </c>
      <c r="C52" s="51">
        <v>23</v>
      </c>
      <c r="D52" s="50" t="s">
        <v>1796</v>
      </c>
      <c r="E52" s="50" t="s">
        <v>1786</v>
      </c>
      <c r="F52" s="51">
        <v>480</v>
      </c>
      <c r="G52" s="51">
        <v>11</v>
      </c>
      <c r="H52" s="51">
        <v>234</v>
      </c>
      <c r="I52" s="51">
        <v>245</v>
      </c>
      <c r="J52" s="53">
        <v>0.51</v>
      </c>
      <c r="K52" s="51">
        <v>241</v>
      </c>
      <c r="L52" s="54">
        <v>15665</v>
      </c>
    </row>
    <row r="53" spans="1:12" ht="15.75" thickBot="1">
      <c r="A53" s="51">
        <v>4305124</v>
      </c>
      <c r="B53" s="50" t="s">
        <v>191</v>
      </c>
      <c r="C53" s="51">
        <v>21</v>
      </c>
      <c r="D53" s="50" t="s">
        <v>1794</v>
      </c>
      <c r="E53" s="50" t="s">
        <v>1786</v>
      </c>
      <c r="F53" s="51">
        <v>80</v>
      </c>
      <c r="G53" s="52"/>
      <c r="H53" s="52"/>
      <c r="I53" s="52"/>
      <c r="J53" s="55">
        <v>0</v>
      </c>
      <c r="K53" s="52"/>
      <c r="L53" s="52"/>
    </row>
    <row r="54" spans="1:12" ht="15.75" thickBot="1">
      <c r="A54" s="51">
        <v>4305157</v>
      </c>
      <c r="B54" s="50" t="s">
        <v>194</v>
      </c>
      <c r="C54" s="51">
        <v>20</v>
      </c>
      <c r="D54" s="50" t="s">
        <v>1799</v>
      </c>
      <c r="E54" s="50" t="s">
        <v>1786</v>
      </c>
      <c r="F54" s="51">
        <v>120</v>
      </c>
      <c r="G54" s="51">
        <v>9</v>
      </c>
      <c r="H54" s="51">
        <v>114</v>
      </c>
      <c r="I54" s="51">
        <v>123</v>
      </c>
      <c r="J54" s="53">
        <v>1.03</v>
      </c>
      <c r="K54" s="51">
        <v>105</v>
      </c>
      <c r="L54" s="54">
        <v>6825</v>
      </c>
    </row>
    <row r="55" spans="1:12" ht="15.75" thickBot="1">
      <c r="A55" s="51">
        <v>4305355</v>
      </c>
      <c r="B55" s="50" t="s">
        <v>199</v>
      </c>
      <c r="C55" s="51">
        <v>9</v>
      </c>
      <c r="D55" s="50" t="s">
        <v>1793</v>
      </c>
      <c r="E55" s="50" t="s">
        <v>1786</v>
      </c>
      <c r="F55" s="51">
        <v>160</v>
      </c>
      <c r="G55" s="51">
        <v>13</v>
      </c>
      <c r="H55" s="51">
        <v>161</v>
      </c>
      <c r="I55" s="51">
        <v>174</v>
      </c>
      <c r="J55" s="53">
        <v>1.0900000000000001</v>
      </c>
      <c r="K55" s="51">
        <v>128</v>
      </c>
      <c r="L55" s="54">
        <v>8320</v>
      </c>
    </row>
    <row r="56" spans="1:12" ht="15.75" thickBot="1">
      <c r="A56" s="51">
        <v>4305371</v>
      </c>
      <c r="B56" s="50" t="s">
        <v>201</v>
      </c>
      <c r="C56" s="51">
        <v>16</v>
      </c>
      <c r="D56" s="50" t="s">
        <v>1801</v>
      </c>
      <c r="E56" s="50" t="s">
        <v>1786</v>
      </c>
      <c r="F56" s="51">
        <v>12</v>
      </c>
      <c r="G56" s="52"/>
      <c r="H56" s="51">
        <v>6</v>
      </c>
      <c r="I56" s="51">
        <v>6</v>
      </c>
      <c r="J56" s="53">
        <v>0.5</v>
      </c>
      <c r="K56" s="52"/>
      <c r="L56" s="52"/>
    </row>
    <row r="57" spans="1:12" ht="15.75" thickBot="1">
      <c r="A57" s="51">
        <v>4305405</v>
      </c>
      <c r="B57" s="50" t="s">
        <v>203</v>
      </c>
      <c r="C57" s="51">
        <v>13</v>
      </c>
      <c r="D57" s="50" t="s">
        <v>1802</v>
      </c>
      <c r="E57" s="50" t="s">
        <v>1786</v>
      </c>
      <c r="F57" s="51">
        <v>108</v>
      </c>
      <c r="G57" s="51">
        <v>7</v>
      </c>
      <c r="H57" s="51">
        <v>69</v>
      </c>
      <c r="I57" s="51">
        <v>76</v>
      </c>
      <c r="J57" s="53">
        <v>0.7</v>
      </c>
      <c r="K57" s="51">
        <v>76</v>
      </c>
      <c r="L57" s="54">
        <v>4940</v>
      </c>
    </row>
    <row r="58" spans="1:12" ht="15.75" thickBot="1">
      <c r="A58" s="51">
        <v>4305439</v>
      </c>
      <c r="B58" s="50" t="s">
        <v>204</v>
      </c>
      <c r="C58" s="51">
        <v>21</v>
      </c>
      <c r="D58" s="50" t="s">
        <v>1794</v>
      </c>
      <c r="E58" s="50" t="s">
        <v>1786</v>
      </c>
      <c r="F58" s="51">
        <v>32</v>
      </c>
      <c r="G58" s="51">
        <v>3</v>
      </c>
      <c r="H58" s="51">
        <v>28</v>
      </c>
      <c r="I58" s="51">
        <v>31</v>
      </c>
      <c r="J58" s="55">
        <v>0.97</v>
      </c>
      <c r="K58" s="51">
        <v>30</v>
      </c>
      <c r="L58" s="54">
        <v>1950</v>
      </c>
    </row>
    <row r="59" spans="1:12" ht="15.75" thickBot="1">
      <c r="A59" s="51">
        <v>4305504</v>
      </c>
      <c r="B59" s="50" t="s">
        <v>210</v>
      </c>
      <c r="C59" s="51">
        <v>17</v>
      </c>
      <c r="D59" s="50" t="s">
        <v>1787</v>
      </c>
      <c r="E59" s="50" t="s">
        <v>1786</v>
      </c>
      <c r="F59" s="51">
        <v>45</v>
      </c>
      <c r="G59" s="52"/>
      <c r="H59" s="51">
        <v>37</v>
      </c>
      <c r="I59" s="51">
        <v>37</v>
      </c>
      <c r="J59" s="55">
        <v>0.82</v>
      </c>
      <c r="K59" s="51">
        <v>37</v>
      </c>
      <c r="L59" s="54">
        <v>2405</v>
      </c>
    </row>
    <row r="60" spans="1:12" ht="15.75" thickBot="1">
      <c r="A60" s="51">
        <v>4305603</v>
      </c>
      <c r="B60" s="50" t="s">
        <v>213</v>
      </c>
      <c r="C60" s="51">
        <v>12</v>
      </c>
      <c r="D60" s="50" t="s">
        <v>1798</v>
      </c>
      <c r="E60" s="50" t="s">
        <v>1789</v>
      </c>
      <c r="F60" s="51">
        <v>36</v>
      </c>
      <c r="G60" s="52"/>
      <c r="H60" s="52"/>
      <c r="I60" s="52"/>
      <c r="J60" s="53">
        <v>0</v>
      </c>
      <c r="K60" s="51">
        <v>36</v>
      </c>
      <c r="L60" s="54">
        <v>2340</v>
      </c>
    </row>
    <row r="61" spans="1:12" ht="15.75" thickBot="1">
      <c r="A61" s="51">
        <v>4305801</v>
      </c>
      <c r="B61" s="50" t="s">
        <v>215</v>
      </c>
      <c r="C61" s="51">
        <v>20</v>
      </c>
      <c r="D61" s="50" t="s">
        <v>1799</v>
      </c>
      <c r="E61" s="50" t="s">
        <v>1786</v>
      </c>
      <c r="F61" s="51">
        <v>160</v>
      </c>
      <c r="G61" s="51">
        <v>16</v>
      </c>
      <c r="H61" s="51">
        <v>132</v>
      </c>
      <c r="I61" s="51">
        <v>148</v>
      </c>
      <c r="J61" s="53">
        <v>0.93</v>
      </c>
      <c r="K61" s="51">
        <v>120</v>
      </c>
      <c r="L61" s="54">
        <v>7800</v>
      </c>
    </row>
    <row r="62" spans="1:12" ht="15.75" thickBot="1">
      <c r="A62" s="51">
        <v>4305835</v>
      </c>
      <c r="B62" s="50" t="s">
        <v>216</v>
      </c>
      <c r="C62" s="51">
        <v>29</v>
      </c>
      <c r="D62" s="50" t="s">
        <v>1795</v>
      </c>
      <c r="E62" s="50" t="s">
        <v>1789</v>
      </c>
      <c r="F62" s="51">
        <v>20</v>
      </c>
      <c r="G62" s="52"/>
      <c r="H62" s="52"/>
      <c r="I62" s="52"/>
      <c r="J62" s="53">
        <v>0</v>
      </c>
      <c r="K62" s="51">
        <v>20</v>
      </c>
      <c r="L62" s="54">
        <v>1300</v>
      </c>
    </row>
    <row r="63" spans="1:12" ht="15.75" thickBot="1">
      <c r="A63" s="51">
        <v>4305850</v>
      </c>
      <c r="B63" s="50" t="s">
        <v>217</v>
      </c>
      <c r="C63" s="51">
        <v>17</v>
      </c>
      <c r="D63" s="50" t="s">
        <v>1787</v>
      </c>
      <c r="E63" s="50" t="s">
        <v>1786</v>
      </c>
      <c r="F63" s="51">
        <v>48</v>
      </c>
      <c r="G63" s="52"/>
      <c r="H63" s="52"/>
      <c r="I63" s="52"/>
      <c r="J63" s="53">
        <v>0</v>
      </c>
      <c r="K63" s="52"/>
      <c r="L63" s="52"/>
    </row>
    <row r="64" spans="1:12" ht="15.75" thickBot="1">
      <c r="A64" s="51">
        <v>4305900</v>
      </c>
      <c r="B64" s="50" t="s">
        <v>219</v>
      </c>
      <c r="C64" s="51">
        <v>20</v>
      </c>
      <c r="D64" s="50" t="s">
        <v>1799</v>
      </c>
      <c r="E64" s="50" t="s">
        <v>1786</v>
      </c>
      <c r="F64" s="51">
        <v>100</v>
      </c>
      <c r="G64" s="51">
        <v>3</v>
      </c>
      <c r="H64" s="51">
        <v>48</v>
      </c>
      <c r="I64" s="51">
        <v>51</v>
      </c>
      <c r="J64" s="53">
        <v>0.51</v>
      </c>
      <c r="K64" s="51">
        <v>40</v>
      </c>
      <c r="L64" s="54">
        <v>2600</v>
      </c>
    </row>
    <row r="65" spans="1:12" ht="15.75" thickBot="1">
      <c r="A65" s="51">
        <v>4306007</v>
      </c>
      <c r="B65" s="50" t="s">
        <v>223</v>
      </c>
      <c r="C65" s="51">
        <v>13</v>
      </c>
      <c r="D65" s="50" t="s">
        <v>1802</v>
      </c>
      <c r="E65" s="50" t="s">
        <v>1786</v>
      </c>
      <c r="F65" s="51">
        <v>100</v>
      </c>
      <c r="G65" s="51">
        <v>7</v>
      </c>
      <c r="H65" s="51">
        <v>101</v>
      </c>
      <c r="I65" s="51">
        <v>108</v>
      </c>
      <c r="J65" s="53">
        <v>1.08</v>
      </c>
      <c r="K65" s="51">
        <v>100</v>
      </c>
      <c r="L65" s="54">
        <v>6500</v>
      </c>
    </row>
    <row r="66" spans="1:12" ht="15.75" thickBot="1">
      <c r="A66" s="51">
        <v>4306056</v>
      </c>
      <c r="B66" s="50" t="s">
        <v>224</v>
      </c>
      <c r="C66" s="51">
        <v>21</v>
      </c>
      <c r="D66" s="50" t="s">
        <v>1793</v>
      </c>
      <c r="E66" s="50" t="s">
        <v>1786</v>
      </c>
      <c r="F66" s="51">
        <v>180</v>
      </c>
      <c r="G66" s="51">
        <v>15</v>
      </c>
      <c r="H66" s="51">
        <v>136</v>
      </c>
      <c r="I66" s="51">
        <v>151</v>
      </c>
      <c r="J66" s="55">
        <v>0.84</v>
      </c>
      <c r="K66" s="51">
        <v>151</v>
      </c>
      <c r="L66" s="54">
        <v>9815</v>
      </c>
    </row>
    <row r="67" spans="1:12" ht="15.75" thickBot="1">
      <c r="A67" s="51">
        <v>4306072</v>
      </c>
      <c r="B67" s="50" t="s">
        <v>225</v>
      </c>
      <c r="C67" s="51">
        <v>15</v>
      </c>
      <c r="D67" s="50" t="s">
        <v>1792</v>
      </c>
      <c r="E67" s="50" t="s">
        <v>1786</v>
      </c>
      <c r="F67" s="51">
        <v>140</v>
      </c>
      <c r="G67" s="51">
        <v>13</v>
      </c>
      <c r="H67" s="51">
        <v>130</v>
      </c>
      <c r="I67" s="51">
        <v>143</v>
      </c>
      <c r="J67" s="53">
        <v>1.02</v>
      </c>
      <c r="K67" s="51">
        <v>138</v>
      </c>
      <c r="L67" s="54">
        <v>8970</v>
      </c>
    </row>
    <row r="68" spans="1:12" ht="15.75" thickBot="1">
      <c r="A68" s="51">
        <v>4306106</v>
      </c>
      <c r="B68" s="50" t="s">
        <v>226</v>
      </c>
      <c r="C68" s="51">
        <v>12</v>
      </c>
      <c r="D68" s="50" t="s">
        <v>1798</v>
      </c>
      <c r="E68" s="50" t="s">
        <v>1786</v>
      </c>
      <c r="F68" s="51">
        <v>540</v>
      </c>
      <c r="G68" s="51">
        <v>46</v>
      </c>
      <c r="H68" s="51">
        <v>450</v>
      </c>
      <c r="I68" s="51">
        <v>496</v>
      </c>
      <c r="J68" s="53">
        <v>0.92</v>
      </c>
      <c r="K68" s="51">
        <v>380</v>
      </c>
      <c r="L68" s="54">
        <v>24700</v>
      </c>
    </row>
    <row r="69" spans="1:12" ht="15.75" thickBot="1">
      <c r="A69" s="51">
        <v>4306130</v>
      </c>
      <c r="B69" s="50" t="s">
        <v>227</v>
      </c>
      <c r="C69" s="51">
        <v>16</v>
      </c>
      <c r="D69" s="50" t="s">
        <v>1801</v>
      </c>
      <c r="E69" s="50" t="s">
        <v>1786</v>
      </c>
      <c r="F69" s="51">
        <v>40</v>
      </c>
      <c r="G69" s="51">
        <v>6</v>
      </c>
      <c r="H69" s="51">
        <v>42</v>
      </c>
      <c r="I69" s="51">
        <v>48</v>
      </c>
      <c r="J69" s="53">
        <v>1.2</v>
      </c>
      <c r="K69" s="51">
        <v>40</v>
      </c>
      <c r="L69" s="54">
        <v>2600</v>
      </c>
    </row>
    <row r="70" spans="1:12" ht="15.75" thickBot="1">
      <c r="A70" s="51">
        <v>4306304</v>
      </c>
      <c r="B70" s="50" t="s">
        <v>230</v>
      </c>
      <c r="C70" s="51">
        <v>17</v>
      </c>
      <c r="D70" s="50" t="s">
        <v>1787</v>
      </c>
      <c r="E70" s="50" t="s">
        <v>1786</v>
      </c>
      <c r="F70" s="51">
        <v>100</v>
      </c>
      <c r="G70" s="51">
        <v>6</v>
      </c>
      <c r="H70" s="51">
        <v>79</v>
      </c>
      <c r="I70" s="51">
        <v>85</v>
      </c>
      <c r="J70" s="53">
        <v>0.85</v>
      </c>
      <c r="K70" s="51">
        <v>83</v>
      </c>
      <c r="L70" s="54">
        <v>5395</v>
      </c>
    </row>
    <row r="71" spans="1:12" ht="15.75" thickBot="1">
      <c r="A71" s="51">
        <v>4306379</v>
      </c>
      <c r="B71" s="50" t="s">
        <v>234</v>
      </c>
      <c r="C71" s="51">
        <v>1</v>
      </c>
      <c r="D71" s="50" t="s">
        <v>1788</v>
      </c>
      <c r="E71" s="50" t="s">
        <v>1789</v>
      </c>
      <c r="F71" s="51">
        <v>64</v>
      </c>
      <c r="G71" s="52"/>
      <c r="H71" s="52"/>
      <c r="I71" s="52"/>
      <c r="J71" s="53">
        <v>0</v>
      </c>
      <c r="K71" s="51">
        <v>64</v>
      </c>
      <c r="L71" s="54">
        <v>4160</v>
      </c>
    </row>
    <row r="72" spans="1:12" ht="15.75" thickBot="1">
      <c r="A72" s="51">
        <v>4306429</v>
      </c>
      <c r="B72" s="50" t="s">
        <v>237</v>
      </c>
      <c r="C72" s="51">
        <v>20</v>
      </c>
      <c r="D72" s="50" t="s">
        <v>1799</v>
      </c>
      <c r="E72" s="50" t="s">
        <v>1786</v>
      </c>
      <c r="F72" s="51">
        <v>100</v>
      </c>
      <c r="G72" s="51">
        <v>11</v>
      </c>
      <c r="H72" s="51">
        <v>94</v>
      </c>
      <c r="I72" s="51">
        <v>105</v>
      </c>
      <c r="J72" s="53">
        <v>1.05</v>
      </c>
      <c r="K72" s="51">
        <v>95</v>
      </c>
      <c r="L72" s="54">
        <v>6175</v>
      </c>
    </row>
    <row r="73" spans="1:12" ht="15.75" thickBot="1">
      <c r="A73" s="51">
        <v>4306601</v>
      </c>
      <c r="B73" s="50" t="s">
        <v>241</v>
      </c>
      <c r="C73" s="51">
        <v>22</v>
      </c>
      <c r="D73" s="50" t="s">
        <v>1785</v>
      </c>
      <c r="E73" s="50" t="s">
        <v>1786</v>
      </c>
      <c r="F73" s="51">
        <v>120</v>
      </c>
      <c r="G73" s="51">
        <v>8</v>
      </c>
      <c r="H73" s="51">
        <v>125</v>
      </c>
      <c r="I73" s="51">
        <v>133</v>
      </c>
      <c r="J73" s="53">
        <v>1.1100000000000001</v>
      </c>
      <c r="K73" s="51">
        <v>113</v>
      </c>
      <c r="L73" s="54">
        <v>7345</v>
      </c>
    </row>
    <row r="74" spans="1:12" ht="15.75" thickBot="1">
      <c r="A74" s="51">
        <v>4306700</v>
      </c>
      <c r="B74" s="50" t="s">
        <v>244</v>
      </c>
      <c r="C74" s="51">
        <v>1</v>
      </c>
      <c r="D74" s="50" t="s">
        <v>1788</v>
      </c>
      <c r="E74" s="50" t="s">
        <v>1786</v>
      </c>
      <c r="F74" s="51">
        <v>120</v>
      </c>
      <c r="G74" s="51">
        <v>5</v>
      </c>
      <c r="H74" s="51">
        <v>87</v>
      </c>
      <c r="I74" s="51">
        <v>92</v>
      </c>
      <c r="J74" s="53">
        <v>0.77</v>
      </c>
      <c r="K74" s="51">
        <v>90</v>
      </c>
      <c r="L74" s="54">
        <v>5850</v>
      </c>
    </row>
    <row r="75" spans="1:12" ht="15.75" thickBot="1">
      <c r="A75" s="51">
        <v>4306759</v>
      </c>
      <c r="B75" s="50" t="s">
        <v>246</v>
      </c>
      <c r="C75" s="51">
        <v>29</v>
      </c>
      <c r="D75" s="50" t="s">
        <v>1795</v>
      </c>
      <c r="E75" s="50" t="s">
        <v>1789</v>
      </c>
      <c r="F75" s="51">
        <v>16</v>
      </c>
      <c r="G75" s="52"/>
      <c r="H75" s="52"/>
      <c r="I75" s="52"/>
      <c r="J75" s="55">
        <v>0</v>
      </c>
      <c r="K75" s="51">
        <v>16</v>
      </c>
      <c r="L75" s="54">
        <v>1040</v>
      </c>
    </row>
    <row r="76" spans="1:12" ht="15.75" thickBot="1">
      <c r="A76" s="51">
        <v>4306908</v>
      </c>
      <c r="B76" s="50" t="s">
        <v>251</v>
      </c>
      <c r="C76" s="51">
        <v>27</v>
      </c>
      <c r="D76" s="50" t="s">
        <v>1800</v>
      </c>
      <c r="E76" s="50" t="s">
        <v>1786</v>
      </c>
      <c r="F76" s="51">
        <v>160</v>
      </c>
      <c r="G76" s="51">
        <v>13</v>
      </c>
      <c r="H76" s="51">
        <v>117</v>
      </c>
      <c r="I76" s="51">
        <v>130</v>
      </c>
      <c r="J76" s="55">
        <v>0.81</v>
      </c>
      <c r="K76" s="51">
        <v>100</v>
      </c>
      <c r="L76" s="54">
        <v>6500</v>
      </c>
    </row>
    <row r="77" spans="1:12" ht="15.75" thickBot="1">
      <c r="A77" s="51">
        <v>4306924</v>
      </c>
      <c r="B77" s="50" t="s">
        <v>253</v>
      </c>
      <c r="C77" s="51">
        <v>20</v>
      </c>
      <c r="D77" s="50" t="s">
        <v>1799</v>
      </c>
      <c r="E77" s="50" t="s">
        <v>1786</v>
      </c>
      <c r="F77" s="51">
        <v>100</v>
      </c>
      <c r="G77" s="51">
        <v>6</v>
      </c>
      <c r="H77" s="51">
        <v>93</v>
      </c>
      <c r="I77" s="51">
        <v>99</v>
      </c>
      <c r="J77" s="53">
        <v>0.99</v>
      </c>
      <c r="K77" s="51">
        <v>98</v>
      </c>
      <c r="L77" s="54">
        <v>6370</v>
      </c>
    </row>
    <row r="78" spans="1:12" ht="15.75" thickBot="1">
      <c r="A78" s="51">
        <v>4306957</v>
      </c>
      <c r="B78" s="50" t="s">
        <v>254</v>
      </c>
      <c r="C78" s="51">
        <v>16</v>
      </c>
      <c r="D78" s="50" t="s">
        <v>1801</v>
      </c>
      <c r="E78" s="50" t="s">
        <v>1786</v>
      </c>
      <c r="F78" s="51">
        <v>32</v>
      </c>
      <c r="G78" s="51">
        <v>3</v>
      </c>
      <c r="H78" s="51">
        <v>27</v>
      </c>
      <c r="I78" s="51">
        <v>30</v>
      </c>
      <c r="J78" s="53">
        <v>0.94</v>
      </c>
      <c r="K78" s="51">
        <v>30</v>
      </c>
      <c r="L78" s="54">
        <v>1950</v>
      </c>
    </row>
    <row r="79" spans="1:12" ht="15.75" thickBot="1">
      <c r="A79" s="51">
        <v>4307005</v>
      </c>
      <c r="B79" s="50" t="s">
        <v>257</v>
      </c>
      <c r="C79" s="51">
        <v>16</v>
      </c>
      <c r="D79" s="50" t="s">
        <v>1801</v>
      </c>
      <c r="E79" s="50" t="s">
        <v>1786</v>
      </c>
      <c r="F79" s="51">
        <v>100</v>
      </c>
      <c r="G79" s="51">
        <v>8</v>
      </c>
      <c r="H79" s="51">
        <v>73</v>
      </c>
      <c r="I79" s="51">
        <v>81</v>
      </c>
      <c r="J79" s="55">
        <v>0.81</v>
      </c>
      <c r="K79" s="51">
        <v>77</v>
      </c>
      <c r="L79" s="54">
        <v>5005</v>
      </c>
    </row>
    <row r="80" spans="1:12" ht="15.75" thickBot="1">
      <c r="A80" s="51">
        <v>4307302</v>
      </c>
      <c r="B80" s="50" t="s">
        <v>261</v>
      </c>
      <c r="C80" s="51">
        <v>15</v>
      </c>
      <c r="D80" s="50" t="s">
        <v>1792</v>
      </c>
      <c r="E80" s="50" t="s">
        <v>1786</v>
      </c>
      <c r="F80" s="51">
        <v>40</v>
      </c>
      <c r="G80" s="51">
        <v>1</v>
      </c>
      <c r="H80" s="51">
        <v>32</v>
      </c>
      <c r="I80" s="51">
        <v>33</v>
      </c>
      <c r="J80" s="55">
        <v>0.83</v>
      </c>
      <c r="K80" s="51">
        <v>33</v>
      </c>
      <c r="L80" s="54">
        <v>2145</v>
      </c>
    </row>
    <row r="81" spans="1:12" ht="15.75" thickBot="1">
      <c r="A81" s="51">
        <v>4307401</v>
      </c>
      <c r="B81" s="50" t="s">
        <v>262</v>
      </c>
      <c r="C81" s="51">
        <v>24</v>
      </c>
      <c r="D81" s="50" t="s">
        <v>1796</v>
      </c>
      <c r="E81" s="50" t="s">
        <v>1786</v>
      </c>
      <c r="F81" s="51">
        <v>80</v>
      </c>
      <c r="G81" s="51">
        <v>5</v>
      </c>
      <c r="H81" s="51">
        <v>66</v>
      </c>
      <c r="I81" s="51">
        <v>71</v>
      </c>
      <c r="J81" s="53">
        <v>0.89</v>
      </c>
      <c r="K81" s="51">
        <v>71</v>
      </c>
      <c r="L81" s="54">
        <v>4615</v>
      </c>
    </row>
    <row r="82" spans="1:12" ht="15.75" thickBot="1">
      <c r="A82" s="51">
        <v>4307450</v>
      </c>
      <c r="B82" s="50" t="s">
        <v>263</v>
      </c>
      <c r="C82" s="51">
        <v>15</v>
      </c>
      <c r="D82" s="50" t="s">
        <v>1792</v>
      </c>
      <c r="E82" s="50" t="s">
        <v>1786</v>
      </c>
      <c r="F82" s="51">
        <v>40</v>
      </c>
      <c r="G82" s="51">
        <v>2</v>
      </c>
      <c r="H82" s="51">
        <v>39</v>
      </c>
      <c r="I82" s="51">
        <v>41</v>
      </c>
      <c r="J82" s="53">
        <v>1.03</v>
      </c>
      <c r="K82" s="51">
        <v>39</v>
      </c>
      <c r="L82" s="54">
        <v>2535</v>
      </c>
    </row>
    <row r="83" spans="1:12" ht="15.75" thickBot="1">
      <c r="A83" s="51">
        <v>4307500</v>
      </c>
      <c r="B83" s="50" t="s">
        <v>264</v>
      </c>
      <c r="C83" s="51">
        <v>19</v>
      </c>
      <c r="D83" s="50" t="s">
        <v>1787</v>
      </c>
      <c r="E83" s="50" t="s">
        <v>1786</v>
      </c>
      <c r="F83" s="51">
        <v>80</v>
      </c>
      <c r="G83" s="51">
        <v>4</v>
      </c>
      <c r="H83" s="51">
        <v>63</v>
      </c>
      <c r="I83" s="51">
        <v>67</v>
      </c>
      <c r="J83" s="55">
        <v>0.84</v>
      </c>
      <c r="K83" s="51">
        <v>60</v>
      </c>
      <c r="L83" s="54">
        <v>3900</v>
      </c>
    </row>
    <row r="84" spans="1:12" ht="15.75" thickBot="1">
      <c r="A84" s="51">
        <v>4307609</v>
      </c>
      <c r="B84" s="50" t="s">
        <v>267</v>
      </c>
      <c r="C84" s="51">
        <v>7</v>
      </c>
      <c r="D84" s="50" t="s">
        <v>1793</v>
      </c>
      <c r="E84" s="50" t="s">
        <v>1786</v>
      </c>
      <c r="F84" s="51">
        <v>80</v>
      </c>
      <c r="G84" s="51">
        <v>9</v>
      </c>
      <c r="H84" s="51">
        <v>78</v>
      </c>
      <c r="I84" s="51">
        <v>87</v>
      </c>
      <c r="J84" s="53">
        <v>1.0900000000000001</v>
      </c>
      <c r="K84" s="51">
        <v>80</v>
      </c>
      <c r="L84" s="54">
        <v>5200</v>
      </c>
    </row>
    <row r="85" spans="1:12" ht="15.75" thickBot="1">
      <c r="A85" s="51">
        <v>4307708</v>
      </c>
      <c r="B85" s="50" t="s">
        <v>269</v>
      </c>
      <c r="C85" s="51">
        <v>8</v>
      </c>
      <c r="D85" s="50" t="s">
        <v>1793</v>
      </c>
      <c r="E85" s="50" t="s">
        <v>1786</v>
      </c>
      <c r="F85" s="51">
        <v>368</v>
      </c>
      <c r="G85" s="51">
        <v>27</v>
      </c>
      <c r="H85" s="51">
        <v>322</v>
      </c>
      <c r="I85" s="51">
        <v>349</v>
      </c>
      <c r="J85" s="53">
        <v>0.95</v>
      </c>
      <c r="K85" s="51">
        <v>302</v>
      </c>
      <c r="L85" s="54">
        <v>19630</v>
      </c>
    </row>
    <row r="86" spans="1:12" ht="15.75" thickBot="1">
      <c r="A86" s="51">
        <v>4307807</v>
      </c>
      <c r="B86" s="50" t="s">
        <v>271</v>
      </c>
      <c r="C86" s="51">
        <v>30</v>
      </c>
      <c r="D86" s="50" t="s">
        <v>1795</v>
      </c>
      <c r="E86" s="50" t="s">
        <v>1786</v>
      </c>
      <c r="F86" s="51">
        <v>116</v>
      </c>
      <c r="G86" s="51">
        <v>14</v>
      </c>
      <c r="H86" s="51">
        <v>101</v>
      </c>
      <c r="I86" s="51">
        <v>115</v>
      </c>
      <c r="J86" s="55">
        <v>0.99</v>
      </c>
      <c r="K86" s="51">
        <v>91</v>
      </c>
      <c r="L86" s="54">
        <v>5915</v>
      </c>
    </row>
    <row r="87" spans="1:12" ht="15.75" thickBot="1">
      <c r="A87" s="51">
        <v>4307906</v>
      </c>
      <c r="B87" s="50" t="s">
        <v>276</v>
      </c>
      <c r="C87" s="51">
        <v>26</v>
      </c>
      <c r="D87" s="50" t="s">
        <v>1796</v>
      </c>
      <c r="E87" s="50" t="s">
        <v>1786</v>
      </c>
      <c r="F87" s="51">
        <v>72</v>
      </c>
      <c r="G87" s="51">
        <v>4</v>
      </c>
      <c r="H87" s="51">
        <v>62</v>
      </c>
      <c r="I87" s="51">
        <v>66</v>
      </c>
      <c r="J87" s="53">
        <v>0.92</v>
      </c>
      <c r="K87" s="51">
        <v>63</v>
      </c>
      <c r="L87" s="54">
        <v>4095</v>
      </c>
    </row>
    <row r="88" spans="1:12" ht="15.75" thickBot="1">
      <c r="A88" s="51">
        <v>4308102</v>
      </c>
      <c r="B88" s="50" t="s">
        <v>281</v>
      </c>
      <c r="C88" s="51">
        <v>26</v>
      </c>
      <c r="D88" s="50" t="s">
        <v>1796</v>
      </c>
      <c r="E88" s="50" t="s">
        <v>1786</v>
      </c>
      <c r="F88" s="51">
        <v>20</v>
      </c>
      <c r="G88" s="51">
        <v>1</v>
      </c>
      <c r="H88" s="51">
        <v>17</v>
      </c>
      <c r="I88" s="51">
        <v>18</v>
      </c>
      <c r="J88" s="55">
        <v>0.9</v>
      </c>
      <c r="K88" s="51">
        <v>18</v>
      </c>
      <c r="L88" s="54">
        <v>1170</v>
      </c>
    </row>
    <row r="89" spans="1:12" ht="15.75" thickBot="1">
      <c r="A89" s="51">
        <v>4308300</v>
      </c>
      <c r="B89" s="50" t="s">
        <v>285</v>
      </c>
      <c r="C89" s="51">
        <v>19</v>
      </c>
      <c r="D89" s="50" t="s">
        <v>1787</v>
      </c>
      <c r="E89" s="50" t="s">
        <v>1786</v>
      </c>
      <c r="F89" s="51">
        <v>160</v>
      </c>
      <c r="G89" s="51">
        <v>1</v>
      </c>
      <c r="H89" s="51">
        <v>145</v>
      </c>
      <c r="I89" s="51">
        <v>146</v>
      </c>
      <c r="J89" s="53">
        <v>0.91</v>
      </c>
      <c r="K89" s="51">
        <v>104</v>
      </c>
      <c r="L89" s="54">
        <v>6760</v>
      </c>
    </row>
    <row r="90" spans="1:12" ht="15.75" thickBot="1">
      <c r="A90" s="51">
        <v>4308508</v>
      </c>
      <c r="B90" s="50" t="s">
        <v>290</v>
      </c>
      <c r="C90" s="51">
        <v>15</v>
      </c>
      <c r="D90" s="50" t="s">
        <v>1792</v>
      </c>
      <c r="E90" s="50" t="s">
        <v>1786</v>
      </c>
      <c r="F90" s="51">
        <v>360</v>
      </c>
      <c r="G90" s="51">
        <v>34</v>
      </c>
      <c r="H90" s="51">
        <v>236</v>
      </c>
      <c r="I90" s="51">
        <v>270</v>
      </c>
      <c r="J90" s="55">
        <v>0.75</v>
      </c>
      <c r="K90" s="51">
        <v>253</v>
      </c>
      <c r="L90" s="54">
        <v>16445</v>
      </c>
    </row>
    <row r="91" spans="1:12" ht="15.75" thickBot="1">
      <c r="A91" s="51">
        <v>4308854</v>
      </c>
      <c r="B91" s="50" t="s">
        <v>297</v>
      </c>
      <c r="C91" s="51">
        <v>17</v>
      </c>
      <c r="D91" s="50" t="s">
        <v>1787</v>
      </c>
      <c r="E91" s="50" t="s">
        <v>1789</v>
      </c>
      <c r="F91" s="51">
        <v>24</v>
      </c>
      <c r="G91" s="52"/>
      <c r="H91" s="52"/>
      <c r="I91" s="52"/>
      <c r="J91" s="55">
        <v>0</v>
      </c>
      <c r="K91" s="51">
        <v>24</v>
      </c>
      <c r="L91" s="54">
        <v>1560</v>
      </c>
    </row>
    <row r="92" spans="1:12" ht="15.75" thickBot="1">
      <c r="A92" s="51">
        <v>4309001</v>
      </c>
      <c r="B92" s="50" t="s">
        <v>300</v>
      </c>
      <c r="C92" s="51">
        <v>14</v>
      </c>
      <c r="D92" s="50" t="s">
        <v>1790</v>
      </c>
      <c r="E92" s="50" t="s">
        <v>1786</v>
      </c>
      <c r="F92" s="51">
        <v>112</v>
      </c>
      <c r="G92" s="51">
        <v>19</v>
      </c>
      <c r="H92" s="51">
        <v>80</v>
      </c>
      <c r="I92" s="51">
        <v>99</v>
      </c>
      <c r="J92" s="53">
        <v>0.88</v>
      </c>
      <c r="K92" s="51">
        <v>99</v>
      </c>
      <c r="L92" s="54">
        <v>6435</v>
      </c>
    </row>
    <row r="93" spans="1:12" ht="15.75" thickBot="1">
      <c r="A93" s="51">
        <v>4309050</v>
      </c>
      <c r="B93" s="50" t="s">
        <v>301</v>
      </c>
      <c r="C93" s="51">
        <v>10</v>
      </c>
      <c r="D93" s="50" t="s">
        <v>1793</v>
      </c>
      <c r="E93" s="50" t="s">
        <v>1786</v>
      </c>
      <c r="F93" s="51">
        <v>40</v>
      </c>
      <c r="G93" s="52"/>
      <c r="H93" s="52"/>
      <c r="I93" s="52"/>
      <c r="J93" s="53">
        <v>0</v>
      </c>
      <c r="K93" s="52"/>
      <c r="L93" s="52"/>
    </row>
    <row r="94" spans="1:12" ht="15.75" thickBot="1">
      <c r="A94" s="51">
        <v>4309100</v>
      </c>
      <c r="B94" s="50" t="s">
        <v>302</v>
      </c>
      <c r="C94" s="51">
        <v>23</v>
      </c>
      <c r="D94" s="50" t="s">
        <v>1796</v>
      </c>
      <c r="E94" s="50" t="s">
        <v>1786</v>
      </c>
      <c r="F94" s="51">
        <v>128</v>
      </c>
      <c r="G94" s="51">
        <v>7</v>
      </c>
      <c r="H94" s="51">
        <v>103</v>
      </c>
      <c r="I94" s="51">
        <v>110</v>
      </c>
      <c r="J94" s="53">
        <v>0.86</v>
      </c>
      <c r="K94" s="51">
        <v>108</v>
      </c>
      <c r="L94" s="54">
        <v>7020</v>
      </c>
    </row>
    <row r="95" spans="1:12" ht="15.75" thickBot="1">
      <c r="A95" s="51">
        <v>4309126</v>
      </c>
      <c r="B95" s="50" t="s">
        <v>304</v>
      </c>
      <c r="C95" s="51">
        <v>20</v>
      </c>
      <c r="D95" s="50" t="s">
        <v>1799</v>
      </c>
      <c r="E95" s="50" t="s">
        <v>1786</v>
      </c>
      <c r="F95" s="51">
        <v>40</v>
      </c>
      <c r="G95" s="51">
        <v>1</v>
      </c>
      <c r="H95" s="51">
        <v>16</v>
      </c>
      <c r="I95" s="51">
        <v>17</v>
      </c>
      <c r="J95" s="55">
        <v>0.43</v>
      </c>
      <c r="K95" s="51">
        <v>17</v>
      </c>
      <c r="L95" s="54">
        <v>1105</v>
      </c>
    </row>
    <row r="96" spans="1:12" ht="15.75" thickBot="1">
      <c r="A96" s="51">
        <v>4309159</v>
      </c>
      <c r="B96" s="50" t="s">
        <v>305</v>
      </c>
      <c r="C96" s="51">
        <v>28</v>
      </c>
      <c r="D96" s="50" t="s">
        <v>1803</v>
      </c>
      <c r="E96" s="50" t="s">
        <v>1786</v>
      </c>
      <c r="F96" s="51">
        <v>80</v>
      </c>
      <c r="G96" s="51">
        <v>8</v>
      </c>
      <c r="H96" s="51">
        <v>53</v>
      </c>
      <c r="I96" s="51">
        <v>61</v>
      </c>
      <c r="J96" s="53">
        <v>0.76</v>
      </c>
      <c r="K96" s="51">
        <v>61</v>
      </c>
      <c r="L96" s="54">
        <v>3965</v>
      </c>
    </row>
    <row r="97" spans="1:12" ht="15.75" thickBot="1">
      <c r="A97" s="51">
        <v>4309209</v>
      </c>
      <c r="B97" s="50" t="s">
        <v>307</v>
      </c>
      <c r="C97" s="51">
        <v>10</v>
      </c>
      <c r="D97" s="50" t="s">
        <v>1793</v>
      </c>
      <c r="E97" s="50" t="s">
        <v>1786</v>
      </c>
      <c r="F97" s="51">
        <v>432</v>
      </c>
      <c r="G97" s="51">
        <v>17</v>
      </c>
      <c r="H97" s="51">
        <v>287</v>
      </c>
      <c r="I97" s="51">
        <v>304</v>
      </c>
      <c r="J97" s="53">
        <v>0.7</v>
      </c>
      <c r="K97" s="51">
        <v>281</v>
      </c>
      <c r="L97" s="54">
        <v>18265</v>
      </c>
    </row>
    <row r="98" spans="1:12" ht="15.75" thickBot="1">
      <c r="A98" s="51">
        <v>4309258</v>
      </c>
      <c r="B98" s="50" t="s">
        <v>1804</v>
      </c>
      <c r="C98" s="51">
        <v>25</v>
      </c>
      <c r="D98" s="50" t="s">
        <v>1796</v>
      </c>
      <c r="E98" s="50" t="s">
        <v>1789</v>
      </c>
      <c r="F98" s="51">
        <v>12</v>
      </c>
      <c r="G98" s="52"/>
      <c r="H98" s="52"/>
      <c r="I98" s="52"/>
      <c r="J98" s="53">
        <v>0</v>
      </c>
      <c r="K98" s="51">
        <v>12</v>
      </c>
      <c r="L98" s="54">
        <v>780</v>
      </c>
    </row>
    <row r="99" spans="1:12" ht="15.75" thickBot="1">
      <c r="A99" s="51">
        <v>4309308</v>
      </c>
      <c r="B99" s="50" t="s">
        <v>310</v>
      </c>
      <c r="C99" s="51">
        <v>9</v>
      </c>
      <c r="D99" s="50" t="s">
        <v>1793</v>
      </c>
      <c r="E99" s="50" t="s">
        <v>1786</v>
      </c>
      <c r="F99" s="51">
        <v>160</v>
      </c>
      <c r="G99" s="51">
        <v>9</v>
      </c>
      <c r="H99" s="51">
        <v>123</v>
      </c>
      <c r="I99" s="51">
        <v>132</v>
      </c>
      <c r="J99" s="53">
        <v>0.83</v>
      </c>
      <c r="K99" s="51">
        <v>124</v>
      </c>
      <c r="L99" s="54">
        <v>8060</v>
      </c>
    </row>
    <row r="100" spans="1:12" ht="15.75" thickBot="1">
      <c r="A100" s="51">
        <v>4309506</v>
      </c>
      <c r="B100" s="50" t="s">
        <v>314</v>
      </c>
      <c r="C100" s="51">
        <v>11</v>
      </c>
      <c r="D100" s="50" t="s">
        <v>1805</v>
      </c>
      <c r="E100" s="50" t="s">
        <v>1786</v>
      </c>
      <c r="F100" s="51">
        <v>60</v>
      </c>
      <c r="G100" s="51">
        <v>1</v>
      </c>
      <c r="H100" s="51">
        <v>63</v>
      </c>
      <c r="I100" s="51">
        <v>64</v>
      </c>
      <c r="J100" s="53">
        <v>1.07</v>
      </c>
      <c r="K100" s="51">
        <v>58</v>
      </c>
      <c r="L100" s="54">
        <v>3770</v>
      </c>
    </row>
    <row r="101" spans="1:12" ht="15.75" thickBot="1">
      <c r="A101" s="51">
        <v>4307104</v>
      </c>
      <c r="B101" s="50" t="s">
        <v>316</v>
      </c>
      <c r="C101" s="51">
        <v>21</v>
      </c>
      <c r="D101" s="50" t="s">
        <v>1794</v>
      </c>
      <c r="E101" s="50" t="s">
        <v>1786</v>
      </c>
      <c r="F101" s="51">
        <v>100</v>
      </c>
      <c r="G101" s="51">
        <v>13</v>
      </c>
      <c r="H101" s="51">
        <v>101</v>
      </c>
      <c r="I101" s="51">
        <v>114</v>
      </c>
      <c r="J101" s="53">
        <v>1.1399999999999999</v>
      </c>
      <c r="K101" s="51">
        <v>100</v>
      </c>
      <c r="L101" s="54">
        <v>6500</v>
      </c>
    </row>
    <row r="102" spans="1:12" ht="15.75" thickBot="1">
      <c r="A102" s="51">
        <v>4309654</v>
      </c>
      <c r="B102" s="50" t="s">
        <v>320</v>
      </c>
      <c r="C102" s="51">
        <v>22</v>
      </c>
      <c r="D102" s="50" t="s">
        <v>1785</v>
      </c>
      <c r="E102" s="50" t="s">
        <v>1786</v>
      </c>
      <c r="F102" s="51">
        <v>96</v>
      </c>
      <c r="G102" s="51">
        <v>5</v>
      </c>
      <c r="H102" s="51">
        <v>83</v>
      </c>
      <c r="I102" s="51">
        <v>88</v>
      </c>
      <c r="J102" s="53">
        <v>0.92</v>
      </c>
      <c r="K102" s="51">
        <v>87</v>
      </c>
      <c r="L102" s="54">
        <v>5655</v>
      </c>
    </row>
    <row r="103" spans="1:12" ht="15.75" thickBot="1">
      <c r="A103" s="51">
        <v>4309704</v>
      </c>
      <c r="B103" s="50" t="s">
        <v>321</v>
      </c>
      <c r="C103" s="51">
        <v>13</v>
      </c>
      <c r="D103" s="50" t="s">
        <v>1802</v>
      </c>
      <c r="E103" s="50" t="s">
        <v>1786</v>
      </c>
      <c r="F103" s="51">
        <v>60</v>
      </c>
      <c r="G103" s="51">
        <v>5</v>
      </c>
      <c r="H103" s="51">
        <v>62</v>
      </c>
      <c r="I103" s="51">
        <v>67</v>
      </c>
      <c r="J103" s="53">
        <v>1.1200000000000001</v>
      </c>
      <c r="K103" s="51">
        <v>60</v>
      </c>
      <c r="L103" s="54">
        <v>3900</v>
      </c>
    </row>
    <row r="104" spans="1:12" ht="15.75" thickBot="1">
      <c r="A104" s="51">
        <v>4309951</v>
      </c>
      <c r="B104" s="50" t="s">
        <v>326</v>
      </c>
      <c r="C104" s="51">
        <v>19</v>
      </c>
      <c r="D104" s="50" t="s">
        <v>1787</v>
      </c>
      <c r="E104" s="50" t="s">
        <v>1786</v>
      </c>
      <c r="F104" s="51">
        <v>200</v>
      </c>
      <c r="G104" s="51">
        <v>16</v>
      </c>
      <c r="H104" s="51">
        <v>198</v>
      </c>
      <c r="I104" s="51">
        <v>214</v>
      </c>
      <c r="J104" s="53">
        <v>1.07</v>
      </c>
      <c r="K104" s="51">
        <v>200</v>
      </c>
      <c r="L104" s="54">
        <v>13000</v>
      </c>
    </row>
    <row r="105" spans="1:12" ht="15.75" thickBot="1">
      <c r="A105" s="51">
        <v>4310009</v>
      </c>
      <c r="B105" s="50" t="s">
        <v>328</v>
      </c>
      <c r="C105" s="51">
        <v>12</v>
      </c>
      <c r="D105" s="50" t="s">
        <v>1798</v>
      </c>
      <c r="E105" s="50" t="s">
        <v>1786</v>
      </c>
      <c r="F105" s="51">
        <v>100</v>
      </c>
      <c r="G105" s="51">
        <v>6</v>
      </c>
      <c r="H105" s="51">
        <v>43</v>
      </c>
      <c r="I105" s="51">
        <v>49</v>
      </c>
      <c r="J105" s="55">
        <v>0.49</v>
      </c>
      <c r="K105" s="51">
        <v>46</v>
      </c>
      <c r="L105" s="54">
        <v>2990</v>
      </c>
    </row>
    <row r="106" spans="1:12" ht="15.75" thickBot="1">
      <c r="A106" s="51">
        <v>4310207</v>
      </c>
      <c r="B106" s="50" t="s">
        <v>330</v>
      </c>
      <c r="C106" s="51">
        <v>13</v>
      </c>
      <c r="D106" s="50" t="s">
        <v>1802</v>
      </c>
      <c r="E106" s="50" t="s">
        <v>1786</v>
      </c>
      <c r="F106" s="51">
        <v>320</v>
      </c>
      <c r="G106" s="51">
        <v>27</v>
      </c>
      <c r="H106" s="51">
        <v>189</v>
      </c>
      <c r="I106" s="51">
        <v>216</v>
      </c>
      <c r="J106" s="55">
        <v>0.68</v>
      </c>
      <c r="K106" s="51">
        <v>207</v>
      </c>
      <c r="L106" s="54">
        <v>13455</v>
      </c>
    </row>
    <row r="107" spans="1:12" ht="15.75" thickBot="1">
      <c r="A107" s="51">
        <v>4310330</v>
      </c>
      <c r="B107" s="50" t="s">
        <v>332</v>
      </c>
      <c r="C107" s="51">
        <v>5</v>
      </c>
      <c r="D107" s="50" t="s">
        <v>1797</v>
      </c>
      <c r="E107" s="50" t="s">
        <v>1786</v>
      </c>
      <c r="F107" s="51">
        <v>300</v>
      </c>
      <c r="G107" s="51">
        <v>27</v>
      </c>
      <c r="H107" s="51">
        <v>228</v>
      </c>
      <c r="I107" s="51">
        <v>255</v>
      </c>
      <c r="J107" s="53">
        <v>0.85</v>
      </c>
      <c r="K107" s="51">
        <v>230</v>
      </c>
      <c r="L107" s="54">
        <v>14950</v>
      </c>
    </row>
    <row r="108" spans="1:12" ht="15.75" thickBot="1">
      <c r="A108" s="51">
        <v>4310405</v>
      </c>
      <c r="B108" s="50" t="s">
        <v>335</v>
      </c>
      <c r="C108" s="51">
        <v>14</v>
      </c>
      <c r="D108" s="50" t="s">
        <v>1790</v>
      </c>
      <c r="E108" s="50" t="s">
        <v>1786</v>
      </c>
      <c r="F108" s="51">
        <v>40</v>
      </c>
      <c r="G108" s="52"/>
      <c r="H108" s="51">
        <v>39</v>
      </c>
      <c r="I108" s="51">
        <v>39</v>
      </c>
      <c r="J108" s="55">
        <v>0.98</v>
      </c>
      <c r="K108" s="51">
        <v>39</v>
      </c>
      <c r="L108" s="54">
        <v>2535</v>
      </c>
    </row>
    <row r="109" spans="1:12" ht="15.75" thickBot="1">
      <c r="A109" s="51">
        <v>4310413</v>
      </c>
      <c r="B109" s="50" t="s">
        <v>336</v>
      </c>
      <c r="C109" s="51">
        <v>13</v>
      </c>
      <c r="D109" s="50" t="s">
        <v>1802</v>
      </c>
      <c r="E109" s="50" t="s">
        <v>1786</v>
      </c>
      <c r="F109" s="51">
        <v>96</v>
      </c>
      <c r="G109" s="51">
        <v>5</v>
      </c>
      <c r="H109" s="51">
        <v>86</v>
      </c>
      <c r="I109" s="51">
        <v>91</v>
      </c>
      <c r="J109" s="53">
        <v>0.95</v>
      </c>
      <c r="K109" s="51">
        <v>77</v>
      </c>
      <c r="L109" s="54">
        <v>5005</v>
      </c>
    </row>
    <row r="110" spans="1:12" ht="15.75" thickBot="1">
      <c r="A110" s="51">
        <v>4310504</v>
      </c>
      <c r="B110" s="50" t="s">
        <v>339</v>
      </c>
      <c r="C110" s="51">
        <v>15</v>
      </c>
      <c r="D110" s="50" t="s">
        <v>1792</v>
      </c>
      <c r="E110" s="50" t="s">
        <v>1786</v>
      </c>
      <c r="F110" s="51">
        <v>120</v>
      </c>
      <c r="G110" s="51">
        <v>7</v>
      </c>
      <c r="H110" s="51">
        <v>100</v>
      </c>
      <c r="I110" s="51">
        <v>107</v>
      </c>
      <c r="J110" s="53">
        <v>0.89</v>
      </c>
      <c r="K110" s="51">
        <v>105</v>
      </c>
      <c r="L110" s="54">
        <v>6825</v>
      </c>
    </row>
    <row r="111" spans="1:12" ht="15.75" thickBot="1">
      <c r="A111" s="51">
        <v>4310553</v>
      </c>
      <c r="B111" s="50" t="s">
        <v>342</v>
      </c>
      <c r="C111" s="51">
        <v>2</v>
      </c>
      <c r="D111" s="50" t="s">
        <v>1788</v>
      </c>
      <c r="E111" s="50" t="s">
        <v>1786</v>
      </c>
      <c r="F111" s="51">
        <v>140</v>
      </c>
      <c r="G111" s="51">
        <v>14</v>
      </c>
      <c r="H111" s="51">
        <v>123</v>
      </c>
      <c r="I111" s="51">
        <v>137</v>
      </c>
      <c r="J111" s="53">
        <v>0.98</v>
      </c>
      <c r="K111" s="51">
        <v>137</v>
      </c>
      <c r="L111" s="54">
        <v>8905</v>
      </c>
    </row>
    <row r="112" spans="1:12" ht="15.75" thickBot="1">
      <c r="A112" s="51">
        <v>4310603</v>
      </c>
      <c r="B112" s="50" t="s">
        <v>346</v>
      </c>
      <c r="C112" s="51">
        <v>3</v>
      </c>
      <c r="D112" s="50" t="s">
        <v>1791</v>
      </c>
      <c r="E112" s="50" t="s">
        <v>1786</v>
      </c>
      <c r="F112" s="51">
        <v>64</v>
      </c>
      <c r="G112" s="51">
        <v>1</v>
      </c>
      <c r="H112" s="51">
        <v>48</v>
      </c>
      <c r="I112" s="51">
        <v>49</v>
      </c>
      <c r="J112" s="53">
        <v>0.77</v>
      </c>
      <c r="K112" s="51">
        <v>44</v>
      </c>
      <c r="L112" s="54">
        <v>2860</v>
      </c>
    </row>
    <row r="113" spans="1:12" ht="15.75" thickBot="1">
      <c r="A113" s="51">
        <v>4310652</v>
      </c>
      <c r="B113" s="50" t="s">
        <v>348</v>
      </c>
      <c r="C113" s="51">
        <v>4</v>
      </c>
      <c r="D113" s="50" t="s">
        <v>1797</v>
      </c>
      <c r="E113" s="50" t="s">
        <v>1786</v>
      </c>
      <c r="F113" s="51">
        <v>160</v>
      </c>
      <c r="G113" s="51">
        <v>18</v>
      </c>
      <c r="H113" s="51">
        <v>138</v>
      </c>
      <c r="I113" s="51">
        <v>156</v>
      </c>
      <c r="J113" s="55">
        <v>0.98</v>
      </c>
      <c r="K113" s="51">
        <v>139</v>
      </c>
      <c r="L113" s="54">
        <v>9035</v>
      </c>
    </row>
    <row r="114" spans="1:12" ht="15.75" thickBot="1">
      <c r="A114" s="51">
        <v>4310702</v>
      </c>
      <c r="B114" s="50" t="s">
        <v>349</v>
      </c>
      <c r="C114" s="51">
        <v>16</v>
      </c>
      <c r="D114" s="50" t="s">
        <v>1801</v>
      </c>
      <c r="E114" s="50" t="s">
        <v>1786</v>
      </c>
      <c r="F114" s="51">
        <v>100</v>
      </c>
      <c r="G114" s="51">
        <v>3</v>
      </c>
      <c r="H114" s="51">
        <v>117</v>
      </c>
      <c r="I114" s="51">
        <v>120</v>
      </c>
      <c r="J114" s="53">
        <v>1.2</v>
      </c>
      <c r="K114" s="51">
        <v>100</v>
      </c>
      <c r="L114" s="54">
        <v>6500</v>
      </c>
    </row>
    <row r="115" spans="1:12" ht="15.75" thickBot="1">
      <c r="A115" s="51">
        <v>4310850</v>
      </c>
      <c r="B115" s="50" t="s">
        <v>353</v>
      </c>
      <c r="C115" s="51">
        <v>20</v>
      </c>
      <c r="D115" s="50" t="s">
        <v>1799</v>
      </c>
      <c r="E115" s="50" t="s">
        <v>1786</v>
      </c>
      <c r="F115" s="51">
        <v>80</v>
      </c>
      <c r="G115" s="52"/>
      <c r="H115" s="51">
        <v>61</v>
      </c>
      <c r="I115" s="51">
        <v>61</v>
      </c>
      <c r="J115" s="53">
        <v>0.76</v>
      </c>
      <c r="K115" s="52"/>
      <c r="L115" s="52"/>
    </row>
    <row r="116" spans="1:12" ht="15.75" thickBot="1">
      <c r="A116" s="51">
        <v>4310900</v>
      </c>
      <c r="B116" s="50" t="s">
        <v>355</v>
      </c>
      <c r="C116" s="51">
        <v>16</v>
      </c>
      <c r="D116" s="50" t="s">
        <v>1801</v>
      </c>
      <c r="E116" s="50" t="s">
        <v>1786</v>
      </c>
      <c r="F116" s="51">
        <v>40</v>
      </c>
      <c r="G116" s="51">
        <v>2</v>
      </c>
      <c r="H116" s="51">
        <v>32</v>
      </c>
      <c r="I116" s="51">
        <v>34</v>
      </c>
      <c r="J116" s="53">
        <v>0.85</v>
      </c>
      <c r="K116" s="51">
        <v>34</v>
      </c>
      <c r="L116" s="54">
        <v>2210</v>
      </c>
    </row>
    <row r="117" spans="1:12" ht="15.75" thickBot="1">
      <c r="A117" s="51">
        <v>4311007</v>
      </c>
      <c r="B117" s="50" t="s">
        <v>356</v>
      </c>
      <c r="C117" s="51">
        <v>21</v>
      </c>
      <c r="D117" s="50" t="s">
        <v>1794</v>
      </c>
      <c r="E117" s="50" t="s">
        <v>1786</v>
      </c>
      <c r="F117" s="51">
        <v>112</v>
      </c>
      <c r="G117" s="51">
        <v>13</v>
      </c>
      <c r="H117" s="51">
        <v>126</v>
      </c>
      <c r="I117" s="51">
        <v>139</v>
      </c>
      <c r="J117" s="55">
        <v>1.24</v>
      </c>
      <c r="K117" s="51">
        <v>112</v>
      </c>
      <c r="L117" s="54">
        <v>7280</v>
      </c>
    </row>
    <row r="118" spans="1:12" ht="15.75" thickBot="1">
      <c r="A118" s="51">
        <v>4311106</v>
      </c>
      <c r="B118" s="50" t="s">
        <v>358</v>
      </c>
      <c r="C118" s="51">
        <v>2</v>
      </c>
      <c r="D118" s="50" t="s">
        <v>1788</v>
      </c>
      <c r="E118" s="50" t="s">
        <v>1786</v>
      </c>
      <c r="F118" s="51">
        <v>180</v>
      </c>
      <c r="G118" s="51">
        <v>17</v>
      </c>
      <c r="H118" s="51">
        <v>140</v>
      </c>
      <c r="I118" s="51">
        <v>157</v>
      </c>
      <c r="J118" s="53">
        <v>0.87</v>
      </c>
      <c r="K118" s="51">
        <v>155</v>
      </c>
      <c r="L118" s="54">
        <v>10075</v>
      </c>
    </row>
    <row r="119" spans="1:12" ht="15.75" thickBot="1">
      <c r="A119" s="51">
        <v>4311122</v>
      </c>
      <c r="B119" s="50" t="s">
        <v>359</v>
      </c>
      <c r="C119" s="51">
        <v>24</v>
      </c>
      <c r="D119" s="50" t="s">
        <v>1796</v>
      </c>
      <c r="E119" s="50" t="s">
        <v>1786</v>
      </c>
      <c r="F119" s="51">
        <v>40</v>
      </c>
      <c r="G119" s="51">
        <v>3</v>
      </c>
      <c r="H119" s="51">
        <v>33</v>
      </c>
      <c r="I119" s="51">
        <v>36</v>
      </c>
      <c r="J119" s="53">
        <v>0.9</v>
      </c>
      <c r="K119" s="51">
        <v>34</v>
      </c>
      <c r="L119" s="54">
        <v>2210</v>
      </c>
    </row>
    <row r="120" spans="1:12" ht="15.75" thickBot="1">
      <c r="A120" s="51">
        <v>4311205</v>
      </c>
      <c r="B120" s="50" t="s">
        <v>363</v>
      </c>
      <c r="C120" s="51">
        <v>1</v>
      </c>
      <c r="D120" s="50" t="s">
        <v>1788</v>
      </c>
      <c r="E120" s="50" t="s">
        <v>1786</v>
      </c>
      <c r="F120" s="51">
        <v>128</v>
      </c>
      <c r="G120" s="51">
        <v>5</v>
      </c>
      <c r="H120" s="51">
        <v>93</v>
      </c>
      <c r="I120" s="51">
        <v>98</v>
      </c>
      <c r="J120" s="53">
        <v>0.77</v>
      </c>
      <c r="K120" s="51">
        <v>80</v>
      </c>
      <c r="L120" s="54">
        <v>5200</v>
      </c>
    </row>
    <row r="121" spans="1:12" ht="15.75" thickBot="1">
      <c r="A121" s="51">
        <v>4311304</v>
      </c>
      <c r="B121" s="50" t="s">
        <v>368</v>
      </c>
      <c r="C121" s="51">
        <v>18</v>
      </c>
      <c r="D121" s="50" t="s">
        <v>1787</v>
      </c>
      <c r="E121" s="50" t="s">
        <v>1786</v>
      </c>
      <c r="F121" s="51">
        <v>40</v>
      </c>
      <c r="G121" s="51">
        <v>1</v>
      </c>
      <c r="H121" s="51">
        <v>52</v>
      </c>
      <c r="I121" s="51">
        <v>53</v>
      </c>
      <c r="J121" s="55">
        <v>1.33</v>
      </c>
      <c r="K121" s="51">
        <v>35</v>
      </c>
      <c r="L121" s="54">
        <v>2275</v>
      </c>
    </row>
    <row r="122" spans="1:12" ht="15.75" thickBot="1">
      <c r="A122" s="51">
        <v>4311254</v>
      </c>
      <c r="B122" s="50" t="s">
        <v>369</v>
      </c>
      <c r="C122" s="51">
        <v>19</v>
      </c>
      <c r="D122" s="50" t="s">
        <v>1787</v>
      </c>
      <c r="E122" s="50" t="s">
        <v>1786</v>
      </c>
      <c r="F122" s="51">
        <v>140</v>
      </c>
      <c r="G122" s="51">
        <v>4</v>
      </c>
      <c r="H122" s="51">
        <v>92</v>
      </c>
      <c r="I122" s="51">
        <v>96</v>
      </c>
      <c r="J122" s="53">
        <v>0.69</v>
      </c>
      <c r="K122" s="51">
        <v>95</v>
      </c>
      <c r="L122" s="54">
        <v>6175</v>
      </c>
    </row>
    <row r="123" spans="1:12" ht="15.75" thickBot="1">
      <c r="A123" s="51">
        <v>4311429</v>
      </c>
      <c r="B123" s="50" t="s">
        <v>372</v>
      </c>
      <c r="C123" s="51">
        <v>20</v>
      </c>
      <c r="D123" s="50" t="s">
        <v>1799</v>
      </c>
      <c r="E123" s="50" t="s">
        <v>1786</v>
      </c>
      <c r="F123" s="51">
        <v>140</v>
      </c>
      <c r="G123" s="51">
        <v>13</v>
      </c>
      <c r="H123" s="51">
        <v>131</v>
      </c>
      <c r="I123" s="51">
        <v>144</v>
      </c>
      <c r="J123" s="55">
        <v>1.03</v>
      </c>
      <c r="K123" s="51">
        <v>137</v>
      </c>
      <c r="L123" s="54">
        <v>8905</v>
      </c>
    </row>
    <row r="124" spans="1:12" ht="15.75" thickBot="1">
      <c r="A124" s="51">
        <v>4311502</v>
      </c>
      <c r="B124" s="50" t="s">
        <v>373</v>
      </c>
      <c r="C124" s="51">
        <v>22</v>
      </c>
      <c r="D124" s="50" t="s">
        <v>1785</v>
      </c>
      <c r="E124" s="50" t="s">
        <v>1786</v>
      </c>
      <c r="F124" s="51">
        <v>84</v>
      </c>
      <c r="G124" s="51">
        <v>5</v>
      </c>
      <c r="H124" s="51">
        <v>56</v>
      </c>
      <c r="I124" s="51">
        <v>61</v>
      </c>
      <c r="J124" s="53">
        <v>0.73</v>
      </c>
      <c r="K124" s="51">
        <v>45</v>
      </c>
      <c r="L124" s="54">
        <v>2925</v>
      </c>
    </row>
    <row r="125" spans="1:12" ht="15.75" thickBot="1">
      <c r="A125" s="51">
        <v>4311601</v>
      </c>
      <c r="B125" s="50" t="s">
        <v>375</v>
      </c>
      <c r="C125" s="51">
        <v>15</v>
      </c>
      <c r="D125" s="50" t="s">
        <v>1792</v>
      </c>
      <c r="E125" s="50" t="s">
        <v>1786</v>
      </c>
      <c r="F125" s="51">
        <v>220</v>
      </c>
      <c r="G125" s="51">
        <v>21</v>
      </c>
      <c r="H125" s="51">
        <v>185</v>
      </c>
      <c r="I125" s="51">
        <v>206</v>
      </c>
      <c r="J125" s="53">
        <v>0.94</v>
      </c>
      <c r="K125" s="51">
        <v>200</v>
      </c>
      <c r="L125" s="54">
        <v>13000</v>
      </c>
    </row>
    <row r="126" spans="1:12" ht="15.75" thickBot="1">
      <c r="A126" s="51">
        <v>4311718</v>
      </c>
      <c r="B126" s="50" t="s">
        <v>380</v>
      </c>
      <c r="C126" s="51">
        <v>3</v>
      </c>
      <c r="D126" s="50" t="s">
        <v>1791</v>
      </c>
      <c r="E126" s="50" t="s">
        <v>1786</v>
      </c>
      <c r="F126" s="51">
        <v>220</v>
      </c>
      <c r="G126" s="51">
        <v>7</v>
      </c>
      <c r="H126" s="51">
        <v>147</v>
      </c>
      <c r="I126" s="51">
        <v>154</v>
      </c>
      <c r="J126" s="53">
        <v>0.7</v>
      </c>
      <c r="K126" s="51">
        <v>143</v>
      </c>
      <c r="L126" s="54">
        <v>9295</v>
      </c>
    </row>
    <row r="127" spans="1:12" ht="15.75" thickBot="1">
      <c r="A127" s="51">
        <v>4311734</v>
      </c>
      <c r="B127" s="50" t="s">
        <v>383</v>
      </c>
      <c r="C127" s="51">
        <v>4</v>
      </c>
      <c r="D127" s="50" t="s">
        <v>1797</v>
      </c>
      <c r="E127" s="50" t="s">
        <v>1786</v>
      </c>
      <c r="F127" s="51">
        <v>160</v>
      </c>
      <c r="G127" s="51">
        <v>13</v>
      </c>
      <c r="H127" s="51">
        <v>181</v>
      </c>
      <c r="I127" s="51">
        <v>194</v>
      </c>
      <c r="J127" s="53">
        <v>1.21</v>
      </c>
      <c r="K127" s="51">
        <v>160</v>
      </c>
      <c r="L127" s="54">
        <v>10400</v>
      </c>
    </row>
    <row r="128" spans="1:12" ht="15.75" thickBot="1">
      <c r="A128" s="51">
        <v>4311775</v>
      </c>
      <c r="B128" s="50" t="s">
        <v>385</v>
      </c>
      <c r="C128" s="51">
        <v>4</v>
      </c>
      <c r="D128" s="50" t="s">
        <v>1797</v>
      </c>
      <c r="E128" s="50" t="s">
        <v>1789</v>
      </c>
      <c r="F128" s="51">
        <v>40</v>
      </c>
      <c r="G128" s="52"/>
      <c r="H128" s="52"/>
      <c r="I128" s="52"/>
      <c r="J128" s="53">
        <v>0</v>
      </c>
      <c r="K128" s="51">
        <v>40</v>
      </c>
      <c r="L128" s="54">
        <v>2600</v>
      </c>
    </row>
    <row r="129" spans="1:12" ht="15.75" thickBot="1">
      <c r="A129" s="51">
        <v>4311809</v>
      </c>
      <c r="B129" s="50" t="s">
        <v>387</v>
      </c>
      <c r="C129" s="51">
        <v>17</v>
      </c>
      <c r="D129" s="50" t="s">
        <v>1787</v>
      </c>
      <c r="E129" s="50" t="s">
        <v>1786</v>
      </c>
      <c r="F129" s="51">
        <v>48</v>
      </c>
      <c r="G129" s="51">
        <v>9</v>
      </c>
      <c r="H129" s="51">
        <v>44</v>
      </c>
      <c r="I129" s="51">
        <v>53</v>
      </c>
      <c r="J129" s="53">
        <v>1.1000000000000001</v>
      </c>
      <c r="K129" s="51">
        <v>48</v>
      </c>
      <c r="L129" s="54">
        <v>3120</v>
      </c>
    </row>
    <row r="130" spans="1:12" ht="15.75" thickBot="1">
      <c r="A130" s="51">
        <v>4312005</v>
      </c>
      <c r="B130" s="50" t="s">
        <v>390</v>
      </c>
      <c r="C130" s="51">
        <v>16</v>
      </c>
      <c r="D130" s="50" t="s">
        <v>1801</v>
      </c>
      <c r="E130" s="50" t="s">
        <v>1786</v>
      </c>
      <c r="F130" s="51">
        <v>40</v>
      </c>
      <c r="G130" s="52"/>
      <c r="H130" s="51">
        <v>41</v>
      </c>
      <c r="I130" s="51">
        <v>41</v>
      </c>
      <c r="J130" s="53">
        <v>1.03</v>
      </c>
      <c r="K130" s="51">
        <v>37</v>
      </c>
      <c r="L130" s="54">
        <v>2405</v>
      </c>
    </row>
    <row r="131" spans="1:12" ht="15.75" thickBot="1">
      <c r="A131" s="51">
        <v>4312104</v>
      </c>
      <c r="B131" s="50" t="s">
        <v>392</v>
      </c>
      <c r="C131" s="51">
        <v>2</v>
      </c>
      <c r="D131" s="50" t="s">
        <v>1788</v>
      </c>
      <c r="E131" s="50" t="s">
        <v>1786</v>
      </c>
      <c r="F131" s="51">
        <v>80</v>
      </c>
      <c r="G131" s="52"/>
      <c r="H131" s="52"/>
      <c r="I131" s="52"/>
      <c r="J131" s="53">
        <v>0</v>
      </c>
      <c r="K131" s="52"/>
      <c r="L131" s="52"/>
    </row>
    <row r="132" spans="1:12" ht="15.75" thickBot="1">
      <c r="A132" s="51">
        <v>4312138</v>
      </c>
      <c r="B132" s="50" t="s">
        <v>393</v>
      </c>
      <c r="C132" s="51">
        <v>17</v>
      </c>
      <c r="D132" s="50" t="s">
        <v>1787</v>
      </c>
      <c r="E132" s="50" t="s">
        <v>1786</v>
      </c>
      <c r="F132" s="51">
        <v>60</v>
      </c>
      <c r="G132" s="51">
        <v>5</v>
      </c>
      <c r="H132" s="51">
        <v>48</v>
      </c>
      <c r="I132" s="51">
        <v>53</v>
      </c>
      <c r="J132" s="53">
        <v>0.88</v>
      </c>
      <c r="K132" s="51">
        <v>52</v>
      </c>
      <c r="L132" s="54">
        <v>3380</v>
      </c>
    </row>
    <row r="133" spans="1:12" ht="15.75" thickBot="1">
      <c r="A133" s="51">
        <v>4312179</v>
      </c>
      <c r="B133" s="50" t="s">
        <v>395</v>
      </c>
      <c r="C133" s="51">
        <v>11</v>
      </c>
      <c r="D133" s="50" t="s">
        <v>1805</v>
      </c>
      <c r="E133" s="50" t="s">
        <v>1789</v>
      </c>
      <c r="F133" s="51">
        <v>16</v>
      </c>
      <c r="G133" s="52"/>
      <c r="H133" s="52"/>
      <c r="I133" s="52"/>
      <c r="J133" s="55">
        <v>0</v>
      </c>
      <c r="K133" s="51">
        <v>16</v>
      </c>
      <c r="L133" s="54">
        <v>1040</v>
      </c>
    </row>
    <row r="134" spans="1:12" ht="15.75" thickBot="1">
      <c r="A134" s="51">
        <v>4312252</v>
      </c>
      <c r="B134" s="50" t="s">
        <v>397</v>
      </c>
      <c r="C134" s="51">
        <v>9</v>
      </c>
      <c r="D134" s="50" t="s">
        <v>1793</v>
      </c>
      <c r="E134" s="50" t="s">
        <v>1786</v>
      </c>
      <c r="F134" s="51">
        <v>80</v>
      </c>
      <c r="G134" s="52"/>
      <c r="H134" s="52"/>
      <c r="I134" s="52"/>
      <c r="J134" s="53">
        <v>0</v>
      </c>
      <c r="K134" s="52"/>
      <c r="L134" s="52"/>
    </row>
    <row r="135" spans="1:12" ht="15.75" thickBot="1">
      <c r="A135" s="51">
        <v>4312302</v>
      </c>
      <c r="B135" s="50" t="s">
        <v>398</v>
      </c>
      <c r="C135" s="51">
        <v>20</v>
      </c>
      <c r="D135" s="50" t="s">
        <v>1799</v>
      </c>
      <c r="E135" s="50" t="s">
        <v>1786</v>
      </c>
      <c r="F135" s="51">
        <v>120</v>
      </c>
      <c r="G135" s="51">
        <v>12</v>
      </c>
      <c r="H135" s="51">
        <v>153</v>
      </c>
      <c r="I135" s="51">
        <v>165</v>
      </c>
      <c r="J135" s="53">
        <v>1.38</v>
      </c>
      <c r="K135" s="51">
        <v>120</v>
      </c>
      <c r="L135" s="54">
        <v>7800</v>
      </c>
    </row>
    <row r="136" spans="1:12" ht="15.75" thickBot="1">
      <c r="A136" s="51">
        <v>4312385</v>
      </c>
      <c r="B136" s="50" t="s">
        <v>401</v>
      </c>
      <c r="C136" s="51">
        <v>25</v>
      </c>
      <c r="D136" s="50" t="s">
        <v>1796</v>
      </c>
      <c r="E136" s="50" t="s">
        <v>1789</v>
      </c>
      <c r="F136" s="51">
        <v>12</v>
      </c>
      <c r="G136" s="52"/>
      <c r="H136" s="52"/>
      <c r="I136" s="52"/>
      <c r="J136" s="55">
        <v>0</v>
      </c>
      <c r="K136" s="51">
        <v>12</v>
      </c>
      <c r="L136" s="54">
        <v>780</v>
      </c>
    </row>
    <row r="137" spans="1:12" ht="15.75" thickBot="1">
      <c r="A137" s="51">
        <v>4312401</v>
      </c>
      <c r="B137" s="50" t="s">
        <v>402</v>
      </c>
      <c r="C137" s="51">
        <v>8</v>
      </c>
      <c r="D137" s="50" t="s">
        <v>1793</v>
      </c>
      <c r="E137" s="50" t="s">
        <v>1786</v>
      </c>
      <c r="F137" s="51">
        <v>64</v>
      </c>
      <c r="G137" s="51">
        <v>1</v>
      </c>
      <c r="H137" s="51">
        <v>44</v>
      </c>
      <c r="I137" s="51">
        <v>45</v>
      </c>
      <c r="J137" s="55">
        <v>0.7</v>
      </c>
      <c r="K137" s="51">
        <v>45</v>
      </c>
      <c r="L137" s="54">
        <v>2925</v>
      </c>
    </row>
    <row r="138" spans="1:12" ht="15.75" thickBot="1">
      <c r="A138" s="51">
        <v>4312450</v>
      </c>
      <c r="B138" s="50" t="s">
        <v>406</v>
      </c>
      <c r="C138" s="51">
        <v>21</v>
      </c>
      <c r="D138" s="50" t="s">
        <v>1794</v>
      </c>
      <c r="E138" s="50" t="s">
        <v>1786</v>
      </c>
      <c r="F138" s="51">
        <v>48</v>
      </c>
      <c r="G138" s="51">
        <v>2</v>
      </c>
      <c r="H138" s="51">
        <v>68</v>
      </c>
      <c r="I138" s="51">
        <v>70</v>
      </c>
      <c r="J138" s="55">
        <v>1.46</v>
      </c>
      <c r="K138" s="51">
        <v>48</v>
      </c>
      <c r="L138" s="54">
        <v>3120</v>
      </c>
    </row>
    <row r="139" spans="1:12" ht="15.75" thickBot="1">
      <c r="A139" s="51">
        <v>4312617</v>
      </c>
      <c r="B139" s="50" t="s">
        <v>411</v>
      </c>
      <c r="C139" s="51">
        <v>24</v>
      </c>
      <c r="D139" s="50" t="s">
        <v>1796</v>
      </c>
      <c r="E139" s="50" t="s">
        <v>1786</v>
      </c>
      <c r="F139" s="51">
        <v>112</v>
      </c>
      <c r="G139" s="51">
        <v>10</v>
      </c>
      <c r="H139" s="51">
        <v>38</v>
      </c>
      <c r="I139" s="51">
        <v>48</v>
      </c>
      <c r="J139" s="55">
        <v>0.43</v>
      </c>
      <c r="K139" s="51">
        <v>37</v>
      </c>
      <c r="L139" s="54">
        <v>2405</v>
      </c>
    </row>
    <row r="140" spans="1:12" ht="15.75" thickBot="1">
      <c r="A140" s="51">
        <v>4312625</v>
      </c>
      <c r="B140" s="50" t="s">
        <v>412</v>
      </c>
      <c r="C140" s="51">
        <v>17</v>
      </c>
      <c r="D140" s="50" t="s">
        <v>1787</v>
      </c>
      <c r="E140" s="50" t="s">
        <v>1786</v>
      </c>
      <c r="F140" s="51">
        <v>100</v>
      </c>
      <c r="G140" s="51">
        <v>10</v>
      </c>
      <c r="H140" s="51">
        <v>77</v>
      </c>
      <c r="I140" s="51">
        <v>87</v>
      </c>
      <c r="J140" s="55">
        <v>0.87</v>
      </c>
      <c r="K140" s="51">
        <v>81</v>
      </c>
      <c r="L140" s="54">
        <v>5265</v>
      </c>
    </row>
    <row r="141" spans="1:12" ht="15.75" thickBot="1">
      <c r="A141" s="51">
        <v>4312708</v>
      </c>
      <c r="B141" s="50" t="s">
        <v>415</v>
      </c>
      <c r="C141" s="51">
        <v>16</v>
      </c>
      <c r="D141" s="50" t="s">
        <v>1801</v>
      </c>
      <c r="E141" s="50" t="s">
        <v>1786</v>
      </c>
      <c r="F141" s="51">
        <v>200</v>
      </c>
      <c r="G141" s="52"/>
      <c r="H141" s="52"/>
      <c r="I141" s="52"/>
      <c r="J141" s="53">
        <v>0</v>
      </c>
      <c r="K141" s="52"/>
      <c r="L141" s="52"/>
    </row>
    <row r="142" spans="1:12" ht="15.75" thickBot="1">
      <c r="A142" s="51">
        <v>4312757</v>
      </c>
      <c r="B142" s="50" t="s">
        <v>417</v>
      </c>
      <c r="C142" s="51">
        <v>17</v>
      </c>
      <c r="D142" s="50" t="s">
        <v>1787</v>
      </c>
      <c r="E142" s="50" t="s">
        <v>1786</v>
      </c>
      <c r="F142" s="51">
        <v>60</v>
      </c>
      <c r="G142" s="51">
        <v>3</v>
      </c>
      <c r="H142" s="51">
        <v>26</v>
      </c>
      <c r="I142" s="51">
        <v>29</v>
      </c>
      <c r="J142" s="53">
        <v>0.48</v>
      </c>
      <c r="K142" s="51">
        <v>29</v>
      </c>
      <c r="L142" s="54">
        <v>1885</v>
      </c>
    </row>
    <row r="143" spans="1:12" ht="15.75" thickBot="1">
      <c r="A143" s="51">
        <v>4312906</v>
      </c>
      <c r="B143" s="50" t="s">
        <v>420</v>
      </c>
      <c r="C143" s="51">
        <v>25</v>
      </c>
      <c r="D143" s="50" t="s">
        <v>1796</v>
      </c>
      <c r="E143" s="50" t="s">
        <v>1786</v>
      </c>
      <c r="F143" s="51">
        <v>32</v>
      </c>
      <c r="G143" s="51">
        <v>2</v>
      </c>
      <c r="H143" s="51">
        <v>38</v>
      </c>
      <c r="I143" s="51">
        <v>40</v>
      </c>
      <c r="J143" s="55">
        <v>1.25</v>
      </c>
      <c r="K143" s="51">
        <v>32</v>
      </c>
      <c r="L143" s="54">
        <v>2080</v>
      </c>
    </row>
    <row r="144" spans="1:12" ht="15.75" thickBot="1">
      <c r="A144" s="51">
        <v>4312955</v>
      </c>
      <c r="B144" s="50" t="s">
        <v>421</v>
      </c>
      <c r="C144" s="51">
        <v>20</v>
      </c>
      <c r="D144" s="50" t="s">
        <v>1799</v>
      </c>
      <c r="E144" s="50" t="s">
        <v>1786</v>
      </c>
      <c r="F144" s="51">
        <v>20</v>
      </c>
      <c r="G144" s="52"/>
      <c r="H144" s="52"/>
      <c r="I144" s="52"/>
      <c r="J144" s="53">
        <v>0</v>
      </c>
      <c r="K144" s="52"/>
      <c r="L144" s="52"/>
    </row>
    <row r="145" spans="1:12" ht="15.75" thickBot="1">
      <c r="A145" s="51">
        <v>4313037</v>
      </c>
      <c r="B145" s="50" t="s">
        <v>424</v>
      </c>
      <c r="C145" s="51">
        <v>2</v>
      </c>
      <c r="D145" s="50" t="s">
        <v>1788</v>
      </c>
      <c r="E145" s="50" t="s">
        <v>1786</v>
      </c>
      <c r="F145" s="51">
        <v>60</v>
      </c>
      <c r="G145" s="52"/>
      <c r="H145" s="52"/>
      <c r="I145" s="52"/>
      <c r="J145" s="55">
        <v>0</v>
      </c>
      <c r="K145" s="52"/>
      <c r="L145" s="52"/>
    </row>
    <row r="146" spans="1:12" ht="15.75" thickBot="1">
      <c r="A146" s="51">
        <v>4313102</v>
      </c>
      <c r="B146" s="50" t="s">
        <v>428</v>
      </c>
      <c r="C146" s="51">
        <v>1</v>
      </c>
      <c r="D146" s="50" t="s">
        <v>1788</v>
      </c>
      <c r="E146" s="50" t="s">
        <v>1789</v>
      </c>
      <c r="F146" s="51">
        <v>24</v>
      </c>
      <c r="G146" s="52"/>
      <c r="H146" s="52"/>
      <c r="I146" s="52"/>
      <c r="J146" s="53">
        <v>0</v>
      </c>
      <c r="K146" s="51">
        <v>24</v>
      </c>
      <c r="L146" s="54">
        <v>1560</v>
      </c>
    </row>
    <row r="147" spans="1:12" ht="15.75" thickBot="1">
      <c r="A147" s="51">
        <v>4313201</v>
      </c>
      <c r="B147" s="50" t="s">
        <v>429</v>
      </c>
      <c r="C147" s="51">
        <v>23</v>
      </c>
      <c r="D147" s="50" t="s">
        <v>1796</v>
      </c>
      <c r="E147" s="50" t="s">
        <v>1789</v>
      </c>
      <c r="F147" s="51">
        <v>64</v>
      </c>
      <c r="G147" s="52"/>
      <c r="H147" s="52"/>
      <c r="I147" s="52"/>
      <c r="J147" s="53">
        <v>0</v>
      </c>
      <c r="K147" s="51">
        <v>64</v>
      </c>
      <c r="L147" s="54">
        <v>4160</v>
      </c>
    </row>
    <row r="148" spans="1:12" ht="15.75" thickBot="1">
      <c r="A148" s="51">
        <v>4313375</v>
      </c>
      <c r="B148" s="50" t="s">
        <v>434</v>
      </c>
      <c r="C148" s="51">
        <v>8</v>
      </c>
      <c r="D148" s="50" t="s">
        <v>1793</v>
      </c>
      <c r="E148" s="50" t="s">
        <v>1786</v>
      </c>
      <c r="F148" s="51">
        <v>160</v>
      </c>
      <c r="G148" s="51">
        <v>9</v>
      </c>
      <c r="H148" s="51">
        <v>135</v>
      </c>
      <c r="I148" s="51">
        <v>144</v>
      </c>
      <c r="J148" s="55">
        <v>0.9</v>
      </c>
      <c r="K148" s="51">
        <v>137</v>
      </c>
      <c r="L148" s="54">
        <v>8905</v>
      </c>
    </row>
    <row r="149" spans="1:12" ht="15.75" thickBot="1">
      <c r="A149" s="51">
        <v>4313409</v>
      </c>
      <c r="B149" s="50" t="s">
        <v>438</v>
      </c>
      <c r="C149" s="51">
        <v>7</v>
      </c>
      <c r="D149" s="50" t="s">
        <v>1793</v>
      </c>
      <c r="E149" s="50" t="s">
        <v>1786</v>
      </c>
      <c r="F149" s="51">
        <v>160</v>
      </c>
      <c r="G149" s="51">
        <v>9</v>
      </c>
      <c r="H149" s="51">
        <v>133</v>
      </c>
      <c r="I149" s="51">
        <v>142</v>
      </c>
      <c r="J149" s="53">
        <v>0.89</v>
      </c>
      <c r="K149" s="51">
        <v>134</v>
      </c>
      <c r="L149" s="54">
        <v>8710</v>
      </c>
    </row>
    <row r="150" spans="1:12" ht="15.75" thickBot="1">
      <c r="A150" s="51">
        <v>4313441</v>
      </c>
      <c r="B150" s="50" t="s">
        <v>441</v>
      </c>
      <c r="C150" s="51">
        <v>15</v>
      </c>
      <c r="D150" s="50" t="s">
        <v>1792</v>
      </c>
      <c r="E150" s="50" t="s">
        <v>1786</v>
      </c>
      <c r="F150" s="51">
        <v>120</v>
      </c>
      <c r="G150" s="51">
        <v>4</v>
      </c>
      <c r="H150" s="51">
        <v>104</v>
      </c>
      <c r="I150" s="51">
        <v>108</v>
      </c>
      <c r="J150" s="53">
        <v>0.9</v>
      </c>
      <c r="K150" s="51">
        <v>97</v>
      </c>
      <c r="L150" s="54">
        <v>6305</v>
      </c>
    </row>
    <row r="151" spans="1:12" ht="15.75" thickBot="1">
      <c r="A151" s="51">
        <v>4313466</v>
      </c>
      <c r="B151" s="50" t="s">
        <v>442</v>
      </c>
      <c r="C151" s="51">
        <v>20</v>
      </c>
      <c r="D151" s="50" t="s">
        <v>1799</v>
      </c>
      <c r="E151" s="50" t="s">
        <v>1786</v>
      </c>
      <c r="F151" s="51">
        <v>20</v>
      </c>
      <c r="G151" s="51">
        <v>5</v>
      </c>
      <c r="H151" s="51">
        <v>12</v>
      </c>
      <c r="I151" s="51">
        <v>17</v>
      </c>
      <c r="J151" s="55">
        <v>0.85</v>
      </c>
      <c r="K151" s="51">
        <v>17</v>
      </c>
      <c r="L151" s="54">
        <v>1105</v>
      </c>
    </row>
    <row r="152" spans="1:12" ht="15.75" thickBot="1">
      <c r="A152" s="51">
        <v>4313508</v>
      </c>
      <c r="B152" s="50" t="s">
        <v>443</v>
      </c>
      <c r="C152" s="51">
        <v>5</v>
      </c>
      <c r="D152" s="50" t="s">
        <v>1797</v>
      </c>
      <c r="E152" s="50" t="s">
        <v>1786</v>
      </c>
      <c r="F152" s="51">
        <v>100</v>
      </c>
      <c r="G152" s="52"/>
      <c r="H152" s="52"/>
      <c r="I152" s="52"/>
      <c r="J152" s="53">
        <v>0</v>
      </c>
      <c r="K152" s="52"/>
      <c r="L152" s="52"/>
    </row>
    <row r="153" spans="1:12" ht="15.75" thickBot="1">
      <c r="A153" s="51">
        <v>4313656</v>
      </c>
      <c r="B153" s="50" t="s">
        <v>446</v>
      </c>
      <c r="C153" s="51">
        <v>5</v>
      </c>
      <c r="D153" s="50" t="s">
        <v>1797</v>
      </c>
      <c r="E153" s="50" t="s">
        <v>1789</v>
      </c>
      <c r="F153" s="51">
        <v>64</v>
      </c>
      <c r="G153" s="52"/>
      <c r="H153" s="52"/>
      <c r="I153" s="52"/>
      <c r="J153" s="55">
        <v>0</v>
      </c>
      <c r="K153" s="51">
        <v>64</v>
      </c>
      <c r="L153" s="54">
        <v>4160</v>
      </c>
    </row>
    <row r="154" spans="1:12" ht="15.75" thickBot="1">
      <c r="A154" s="51">
        <v>4313706</v>
      </c>
      <c r="B154" s="50" t="s">
        <v>448</v>
      </c>
      <c r="C154" s="51">
        <v>20</v>
      </c>
      <c r="D154" s="50" t="s">
        <v>1799</v>
      </c>
      <c r="E154" s="50" t="s">
        <v>1786</v>
      </c>
      <c r="F154" s="51">
        <v>280</v>
      </c>
      <c r="G154" s="52"/>
      <c r="H154" s="51">
        <v>15</v>
      </c>
      <c r="I154" s="51">
        <v>15</v>
      </c>
      <c r="J154" s="53">
        <v>0.05</v>
      </c>
      <c r="K154" s="52"/>
      <c r="L154" s="52"/>
    </row>
    <row r="155" spans="1:12" ht="15.75" thickBot="1">
      <c r="A155" s="51">
        <v>4313805</v>
      </c>
      <c r="B155" s="50" t="s">
        <v>450</v>
      </c>
      <c r="C155" s="51">
        <v>15</v>
      </c>
      <c r="D155" s="50" t="s">
        <v>1792</v>
      </c>
      <c r="E155" s="50" t="s">
        <v>1786</v>
      </c>
      <c r="F155" s="51">
        <v>120</v>
      </c>
      <c r="G155" s="51">
        <v>5</v>
      </c>
      <c r="H155" s="51">
        <v>37</v>
      </c>
      <c r="I155" s="51">
        <v>42</v>
      </c>
      <c r="J155" s="55">
        <v>0.35</v>
      </c>
      <c r="K155" s="51">
        <v>40</v>
      </c>
      <c r="L155" s="54">
        <v>2600</v>
      </c>
    </row>
    <row r="156" spans="1:12" ht="15.75" thickBot="1">
      <c r="A156" s="51">
        <v>4313904</v>
      </c>
      <c r="B156" s="50" t="s">
        <v>451</v>
      </c>
      <c r="C156" s="51">
        <v>13</v>
      </c>
      <c r="D156" s="50" t="s">
        <v>1802</v>
      </c>
      <c r="E156" s="50" t="s">
        <v>1789</v>
      </c>
      <c r="F156" s="51">
        <v>60</v>
      </c>
      <c r="G156" s="52"/>
      <c r="H156" s="52"/>
      <c r="I156" s="52"/>
      <c r="J156" s="53">
        <v>0</v>
      </c>
      <c r="K156" s="51">
        <v>60</v>
      </c>
      <c r="L156" s="54">
        <v>3900</v>
      </c>
    </row>
    <row r="157" spans="1:12" ht="15.75" thickBot="1">
      <c r="A157" s="51">
        <v>4314050</v>
      </c>
      <c r="B157" s="50" t="s">
        <v>459</v>
      </c>
      <c r="C157" s="51">
        <v>6</v>
      </c>
      <c r="D157" s="50" t="s">
        <v>1793</v>
      </c>
      <c r="E157" s="50" t="s">
        <v>1786</v>
      </c>
      <c r="F157" s="51">
        <v>212</v>
      </c>
      <c r="G157" s="51">
        <v>34</v>
      </c>
      <c r="H157" s="51">
        <v>132</v>
      </c>
      <c r="I157" s="51">
        <v>166</v>
      </c>
      <c r="J157" s="55">
        <v>0.78</v>
      </c>
      <c r="K157" s="51">
        <v>137</v>
      </c>
      <c r="L157" s="54">
        <v>8905</v>
      </c>
    </row>
    <row r="158" spans="1:12" ht="15.75" thickBot="1">
      <c r="A158" s="51">
        <v>4314076</v>
      </c>
      <c r="B158" s="50" t="s">
        <v>463</v>
      </c>
      <c r="C158" s="51">
        <v>28</v>
      </c>
      <c r="D158" s="50" t="s">
        <v>1803</v>
      </c>
      <c r="E158" s="50" t="s">
        <v>1786</v>
      </c>
      <c r="F158" s="51">
        <v>48</v>
      </c>
      <c r="G158" s="51">
        <v>3</v>
      </c>
      <c r="H158" s="51">
        <v>31</v>
      </c>
      <c r="I158" s="51">
        <v>34</v>
      </c>
      <c r="J158" s="55">
        <v>0.71</v>
      </c>
      <c r="K158" s="51">
        <v>32</v>
      </c>
      <c r="L158" s="54">
        <v>2080</v>
      </c>
    </row>
    <row r="159" spans="1:12" ht="15.75" thickBot="1">
      <c r="A159" s="51">
        <v>4314100</v>
      </c>
      <c r="B159" s="50" t="s">
        <v>464</v>
      </c>
      <c r="C159" s="51">
        <v>17</v>
      </c>
      <c r="D159" s="50" t="s">
        <v>1787</v>
      </c>
      <c r="E159" s="50" t="s">
        <v>1786</v>
      </c>
      <c r="F159" s="51">
        <v>128</v>
      </c>
      <c r="G159" s="51">
        <v>12</v>
      </c>
      <c r="H159" s="51">
        <v>122</v>
      </c>
      <c r="I159" s="51">
        <v>134</v>
      </c>
      <c r="J159" s="55">
        <v>1.05</v>
      </c>
      <c r="K159" s="51">
        <v>128</v>
      </c>
      <c r="L159" s="54">
        <v>8320</v>
      </c>
    </row>
    <row r="160" spans="1:12" ht="15.75" thickBot="1">
      <c r="A160" s="51">
        <v>4314134</v>
      </c>
      <c r="B160" s="50" t="s">
        <v>466</v>
      </c>
      <c r="C160" s="51">
        <v>16</v>
      </c>
      <c r="D160" s="50" t="s">
        <v>1801</v>
      </c>
      <c r="E160" s="50" t="s">
        <v>1786</v>
      </c>
      <c r="F160" s="51">
        <v>16</v>
      </c>
      <c r="G160" s="52"/>
      <c r="H160" s="52"/>
      <c r="I160" s="52"/>
      <c r="J160" s="55">
        <v>0</v>
      </c>
      <c r="K160" s="52"/>
      <c r="L160" s="52"/>
    </row>
    <row r="161" spans="1:12" ht="15.75" thickBot="1">
      <c r="A161" s="51">
        <v>4314175</v>
      </c>
      <c r="B161" s="50" t="s">
        <v>468</v>
      </c>
      <c r="C161" s="51">
        <v>21</v>
      </c>
      <c r="D161" s="50" t="s">
        <v>1794</v>
      </c>
      <c r="E161" s="50" t="s">
        <v>1786</v>
      </c>
      <c r="F161" s="51">
        <v>100</v>
      </c>
      <c r="G161" s="52"/>
      <c r="H161" s="52"/>
      <c r="I161" s="52"/>
      <c r="J161" s="55">
        <v>0</v>
      </c>
      <c r="K161" s="52"/>
      <c r="L161" s="52"/>
    </row>
    <row r="162" spans="1:12" ht="15.75" thickBot="1">
      <c r="A162" s="51">
        <v>4314407</v>
      </c>
      <c r="B162" s="50" t="s">
        <v>472</v>
      </c>
      <c r="C162" s="51">
        <v>21</v>
      </c>
      <c r="D162" s="50" t="s">
        <v>1794</v>
      </c>
      <c r="E162" s="50" t="s">
        <v>1786</v>
      </c>
      <c r="F162" s="51">
        <v>1280</v>
      </c>
      <c r="G162" s="51">
        <v>35</v>
      </c>
      <c r="H162" s="51">
        <v>1003</v>
      </c>
      <c r="I162" s="51">
        <v>1038</v>
      </c>
      <c r="J162" s="53">
        <v>0.81</v>
      </c>
      <c r="K162" s="51">
        <v>999</v>
      </c>
      <c r="L162" s="54">
        <v>64935</v>
      </c>
    </row>
    <row r="163" spans="1:12" ht="15.75" thickBot="1">
      <c r="A163" s="51">
        <v>4314456</v>
      </c>
      <c r="B163" s="50" t="s">
        <v>475</v>
      </c>
      <c r="C163" s="51">
        <v>15</v>
      </c>
      <c r="D163" s="50" t="s">
        <v>1792</v>
      </c>
      <c r="E163" s="50" t="s">
        <v>1786</v>
      </c>
      <c r="F163" s="51">
        <v>140</v>
      </c>
      <c r="G163" s="51">
        <v>15</v>
      </c>
      <c r="H163" s="51">
        <v>74</v>
      </c>
      <c r="I163" s="51">
        <v>89</v>
      </c>
      <c r="J163" s="53">
        <v>0.64</v>
      </c>
      <c r="K163" s="51">
        <v>89</v>
      </c>
      <c r="L163" s="54">
        <v>5785</v>
      </c>
    </row>
    <row r="164" spans="1:12" ht="15.75" thickBot="1">
      <c r="A164" s="51">
        <v>4314464</v>
      </c>
      <c r="B164" s="50" t="s">
        <v>476</v>
      </c>
      <c r="C164" s="51">
        <v>24</v>
      </c>
      <c r="D164" s="50" t="s">
        <v>1796</v>
      </c>
      <c r="E164" s="50" t="s">
        <v>1786</v>
      </c>
      <c r="F164" s="51">
        <v>96</v>
      </c>
      <c r="G164" s="51">
        <v>5</v>
      </c>
      <c r="H164" s="51">
        <v>81</v>
      </c>
      <c r="I164" s="51">
        <v>86</v>
      </c>
      <c r="J164" s="55">
        <v>0.9</v>
      </c>
      <c r="K164" s="51">
        <v>81</v>
      </c>
      <c r="L164" s="54">
        <v>5265</v>
      </c>
    </row>
    <row r="165" spans="1:12" ht="15.75" thickBot="1">
      <c r="A165" s="51">
        <v>4314498</v>
      </c>
      <c r="B165" s="50" t="s">
        <v>479</v>
      </c>
      <c r="C165" s="51">
        <v>15</v>
      </c>
      <c r="D165" s="50" t="s">
        <v>1792</v>
      </c>
      <c r="E165" s="50" t="s">
        <v>1786</v>
      </c>
      <c r="F165" s="51">
        <v>140</v>
      </c>
      <c r="G165" s="51">
        <v>8</v>
      </c>
      <c r="H165" s="51">
        <v>103</v>
      </c>
      <c r="I165" s="51">
        <v>111</v>
      </c>
      <c r="J165" s="53">
        <v>0.79</v>
      </c>
      <c r="K165" s="51">
        <v>100</v>
      </c>
      <c r="L165" s="54">
        <v>6500</v>
      </c>
    </row>
    <row r="166" spans="1:12" ht="15.75" thickBot="1">
      <c r="A166" s="51">
        <v>4314506</v>
      </c>
      <c r="B166" s="50" t="s">
        <v>480</v>
      </c>
      <c r="C166" s="51">
        <v>21</v>
      </c>
      <c r="D166" s="50" t="s">
        <v>1794</v>
      </c>
      <c r="E166" s="50" t="s">
        <v>1789</v>
      </c>
      <c r="F166" s="51">
        <v>80</v>
      </c>
      <c r="G166" s="52"/>
      <c r="H166" s="52"/>
      <c r="I166" s="52"/>
      <c r="J166" s="53">
        <v>0</v>
      </c>
      <c r="K166" s="51">
        <v>80</v>
      </c>
      <c r="L166" s="54">
        <v>5200</v>
      </c>
    </row>
    <row r="167" spans="1:12" ht="15.75" thickBot="1">
      <c r="A167" s="51">
        <v>4314555</v>
      </c>
      <c r="B167" s="50" t="s">
        <v>483</v>
      </c>
      <c r="C167" s="51">
        <v>11</v>
      </c>
      <c r="D167" s="50" t="s">
        <v>1805</v>
      </c>
      <c r="E167" s="50" t="s">
        <v>1786</v>
      </c>
      <c r="F167" s="51">
        <v>50</v>
      </c>
      <c r="G167" s="51">
        <v>3</v>
      </c>
      <c r="H167" s="51">
        <v>41</v>
      </c>
      <c r="I167" s="51">
        <v>44</v>
      </c>
      <c r="J167" s="55">
        <v>0.88</v>
      </c>
      <c r="K167" s="51">
        <v>44</v>
      </c>
      <c r="L167" s="54">
        <v>2860</v>
      </c>
    </row>
    <row r="168" spans="1:12" ht="15.75" thickBot="1">
      <c r="A168" s="51">
        <v>4314704</v>
      </c>
      <c r="B168" s="50" t="s">
        <v>486</v>
      </c>
      <c r="C168" s="51">
        <v>15</v>
      </c>
      <c r="D168" s="50" t="s">
        <v>1792</v>
      </c>
      <c r="E168" s="50" t="s">
        <v>1786</v>
      </c>
      <c r="F168" s="51">
        <v>120</v>
      </c>
      <c r="G168" s="51">
        <v>18</v>
      </c>
      <c r="H168" s="51">
        <v>150</v>
      </c>
      <c r="I168" s="51">
        <v>168</v>
      </c>
      <c r="J168" s="55">
        <v>1.4</v>
      </c>
      <c r="K168" s="51">
        <v>120</v>
      </c>
      <c r="L168" s="54">
        <v>7800</v>
      </c>
    </row>
    <row r="169" spans="1:12" ht="15.75" thickBot="1">
      <c r="A169" s="51">
        <v>4314779</v>
      </c>
      <c r="B169" s="50" t="s">
        <v>488</v>
      </c>
      <c r="C169" s="51">
        <v>17</v>
      </c>
      <c r="D169" s="50" t="s">
        <v>1787</v>
      </c>
      <c r="E169" s="50" t="s">
        <v>1786</v>
      </c>
      <c r="F169" s="51">
        <v>100</v>
      </c>
      <c r="G169" s="51">
        <v>9</v>
      </c>
      <c r="H169" s="51">
        <v>81</v>
      </c>
      <c r="I169" s="51">
        <v>90</v>
      </c>
      <c r="J169" s="55">
        <v>0.9</v>
      </c>
      <c r="K169" s="51">
        <v>81</v>
      </c>
      <c r="L169" s="54">
        <v>5265</v>
      </c>
    </row>
    <row r="170" spans="1:12" ht="15.75" thickBot="1">
      <c r="A170" s="51">
        <v>4314902</v>
      </c>
      <c r="B170" s="50" t="s">
        <v>492</v>
      </c>
      <c r="C170" s="51">
        <v>10</v>
      </c>
      <c r="D170" s="50" t="s">
        <v>1793</v>
      </c>
      <c r="E170" s="50" t="s">
        <v>1786</v>
      </c>
      <c r="F170" s="51">
        <v>360</v>
      </c>
      <c r="G170" s="51">
        <v>6</v>
      </c>
      <c r="H170" s="51">
        <v>104</v>
      </c>
      <c r="I170" s="51">
        <v>110</v>
      </c>
      <c r="J170" s="55">
        <v>0.31</v>
      </c>
      <c r="K170" s="51">
        <v>105</v>
      </c>
      <c r="L170" s="54">
        <v>6825</v>
      </c>
    </row>
    <row r="171" spans="1:12" ht="15.75" thickBot="1">
      <c r="A171" s="51">
        <v>4315008</v>
      </c>
      <c r="B171" s="50" t="s">
        <v>494</v>
      </c>
      <c r="C171" s="51">
        <v>14</v>
      </c>
      <c r="D171" s="50" t="s">
        <v>1790</v>
      </c>
      <c r="E171" s="50" t="s">
        <v>1786</v>
      </c>
      <c r="F171" s="51">
        <v>60</v>
      </c>
      <c r="G171" s="51">
        <v>10</v>
      </c>
      <c r="H171" s="51">
        <v>48</v>
      </c>
      <c r="I171" s="51">
        <v>58</v>
      </c>
      <c r="J171" s="53">
        <v>0.97</v>
      </c>
      <c r="K171" s="51">
        <v>37</v>
      </c>
      <c r="L171" s="54">
        <v>2405</v>
      </c>
    </row>
    <row r="172" spans="1:12" ht="15.75" thickBot="1">
      <c r="A172" s="51">
        <v>4315073</v>
      </c>
      <c r="B172" s="50" t="s">
        <v>496</v>
      </c>
      <c r="C172" s="51">
        <v>14</v>
      </c>
      <c r="D172" s="50" t="s">
        <v>1790</v>
      </c>
      <c r="E172" s="50" t="s">
        <v>1786</v>
      </c>
      <c r="F172" s="51">
        <v>16</v>
      </c>
      <c r="G172" s="51">
        <v>2</v>
      </c>
      <c r="H172" s="51">
        <v>17</v>
      </c>
      <c r="I172" s="51">
        <v>19</v>
      </c>
      <c r="J172" s="55">
        <v>1.19</v>
      </c>
      <c r="K172" s="51">
        <v>16</v>
      </c>
      <c r="L172" s="54">
        <v>1040</v>
      </c>
    </row>
    <row r="173" spans="1:12" ht="15.75" thickBot="1">
      <c r="A173" s="51">
        <v>4315107</v>
      </c>
      <c r="B173" s="50" t="s">
        <v>497</v>
      </c>
      <c r="C173" s="51">
        <v>11</v>
      </c>
      <c r="D173" s="50" t="s">
        <v>1805</v>
      </c>
      <c r="E173" s="50" t="s">
        <v>1786</v>
      </c>
      <c r="F173" s="51">
        <v>60</v>
      </c>
      <c r="G173" s="51">
        <v>2</v>
      </c>
      <c r="H173" s="51">
        <v>59</v>
      </c>
      <c r="I173" s="51">
        <v>61</v>
      </c>
      <c r="J173" s="53">
        <v>1.02</v>
      </c>
      <c r="K173" s="51">
        <v>60</v>
      </c>
      <c r="L173" s="54">
        <v>3900</v>
      </c>
    </row>
    <row r="174" spans="1:12" ht="15.75" thickBot="1">
      <c r="A174" s="51">
        <v>4315131</v>
      </c>
      <c r="B174" s="50" t="s">
        <v>498</v>
      </c>
      <c r="C174" s="51">
        <v>29</v>
      </c>
      <c r="D174" s="50" t="s">
        <v>1795</v>
      </c>
      <c r="E174" s="50" t="s">
        <v>1786</v>
      </c>
      <c r="F174" s="51">
        <v>40</v>
      </c>
      <c r="G174" s="51">
        <v>9</v>
      </c>
      <c r="H174" s="51">
        <v>27</v>
      </c>
      <c r="I174" s="51">
        <v>36</v>
      </c>
      <c r="J174" s="53">
        <v>0.9</v>
      </c>
      <c r="K174" s="51">
        <v>36</v>
      </c>
      <c r="L174" s="54">
        <v>2340</v>
      </c>
    </row>
    <row r="175" spans="1:12" ht="15.75" thickBot="1">
      <c r="A175" s="51">
        <v>4315305</v>
      </c>
      <c r="B175" s="50" t="s">
        <v>503</v>
      </c>
      <c r="C175" s="51">
        <v>3</v>
      </c>
      <c r="D175" s="50" t="s">
        <v>1791</v>
      </c>
      <c r="E175" s="50" t="s">
        <v>1786</v>
      </c>
      <c r="F175" s="51">
        <v>192</v>
      </c>
      <c r="G175" s="51">
        <v>11</v>
      </c>
      <c r="H175" s="51">
        <v>166</v>
      </c>
      <c r="I175" s="51">
        <v>177</v>
      </c>
      <c r="J175" s="53">
        <v>0.92</v>
      </c>
      <c r="K175" s="51">
        <v>132</v>
      </c>
      <c r="L175" s="54">
        <v>8580</v>
      </c>
    </row>
    <row r="176" spans="1:12" ht="15.75" thickBot="1">
      <c r="A176" s="51">
        <v>4315321</v>
      </c>
      <c r="B176" s="50" t="s">
        <v>507</v>
      </c>
      <c r="C176" s="51">
        <v>1</v>
      </c>
      <c r="D176" s="50" t="s">
        <v>1788</v>
      </c>
      <c r="E176" s="50" t="s">
        <v>1786</v>
      </c>
      <c r="F176" s="51">
        <v>40</v>
      </c>
      <c r="G176" s="51">
        <v>1</v>
      </c>
      <c r="H176" s="51">
        <v>25</v>
      </c>
      <c r="I176" s="51">
        <v>26</v>
      </c>
      <c r="J176" s="55">
        <v>0.65</v>
      </c>
      <c r="K176" s="51">
        <v>26</v>
      </c>
      <c r="L176" s="54">
        <v>1690</v>
      </c>
    </row>
    <row r="177" spans="1:12" ht="15.75" thickBot="1">
      <c r="A177" s="51">
        <v>4315404</v>
      </c>
      <c r="B177" s="50" t="s">
        <v>509</v>
      </c>
      <c r="C177" s="51">
        <v>20</v>
      </c>
      <c r="D177" s="50" t="s">
        <v>1799</v>
      </c>
      <c r="E177" s="50" t="s">
        <v>1786</v>
      </c>
      <c r="F177" s="51">
        <v>480</v>
      </c>
      <c r="G177" s="51">
        <v>22</v>
      </c>
      <c r="H177" s="51">
        <v>274</v>
      </c>
      <c r="I177" s="51">
        <v>296</v>
      </c>
      <c r="J177" s="53">
        <v>0.62</v>
      </c>
      <c r="K177" s="51">
        <v>259</v>
      </c>
      <c r="L177" s="54">
        <v>16835</v>
      </c>
    </row>
    <row r="178" spans="1:12" ht="15.75" thickBot="1">
      <c r="A178" s="51">
        <v>4315503</v>
      </c>
      <c r="B178" s="50" t="s">
        <v>512</v>
      </c>
      <c r="C178" s="51">
        <v>1</v>
      </c>
      <c r="D178" s="50" t="s">
        <v>1788</v>
      </c>
      <c r="E178" s="50" t="s">
        <v>1786</v>
      </c>
      <c r="F178" s="51">
        <v>120</v>
      </c>
      <c r="G178" s="51">
        <v>13</v>
      </c>
      <c r="H178" s="51">
        <v>136</v>
      </c>
      <c r="I178" s="51">
        <v>149</v>
      </c>
      <c r="J178" s="53">
        <v>1.24</v>
      </c>
      <c r="K178" s="51">
        <v>120</v>
      </c>
      <c r="L178" s="54">
        <v>7800</v>
      </c>
    </row>
    <row r="179" spans="1:12" ht="15.75" thickBot="1">
      <c r="A179" s="51">
        <v>4315552</v>
      </c>
      <c r="B179" s="50" t="s">
        <v>514</v>
      </c>
      <c r="C179" s="51">
        <v>16</v>
      </c>
      <c r="D179" s="50" t="s">
        <v>1801</v>
      </c>
      <c r="E179" s="50" t="s">
        <v>1786</v>
      </c>
      <c r="F179" s="51">
        <v>60</v>
      </c>
      <c r="G179" s="51">
        <v>1</v>
      </c>
      <c r="H179" s="51">
        <v>17</v>
      </c>
      <c r="I179" s="51">
        <v>18</v>
      </c>
      <c r="J179" s="53">
        <v>0.3</v>
      </c>
      <c r="K179" s="51">
        <v>18</v>
      </c>
      <c r="L179" s="54">
        <v>1170</v>
      </c>
    </row>
    <row r="180" spans="1:12" ht="15.75" thickBot="1">
      <c r="A180" s="51">
        <v>4315602</v>
      </c>
      <c r="B180" s="50" t="s">
        <v>515</v>
      </c>
      <c r="C180" s="51">
        <v>21</v>
      </c>
      <c r="D180" s="50" t="s">
        <v>1794</v>
      </c>
      <c r="E180" s="50" t="s">
        <v>1786</v>
      </c>
      <c r="F180" s="51">
        <v>480</v>
      </c>
      <c r="G180" s="51">
        <v>6</v>
      </c>
      <c r="H180" s="51">
        <v>270</v>
      </c>
      <c r="I180" s="51">
        <v>276</v>
      </c>
      <c r="J180" s="53">
        <v>0.57999999999999996</v>
      </c>
      <c r="K180" s="51">
        <v>234</v>
      </c>
      <c r="L180" s="54">
        <v>15210</v>
      </c>
    </row>
    <row r="181" spans="1:12" ht="15.75" thickBot="1">
      <c r="A181" s="51">
        <v>4315701</v>
      </c>
      <c r="B181" s="50" t="s">
        <v>517</v>
      </c>
      <c r="C181" s="51">
        <v>28</v>
      </c>
      <c r="D181" s="50" t="s">
        <v>1803</v>
      </c>
      <c r="E181" s="50" t="s">
        <v>1786</v>
      </c>
      <c r="F181" s="51">
        <v>280</v>
      </c>
      <c r="G181" s="51">
        <v>5</v>
      </c>
      <c r="H181" s="51">
        <v>208</v>
      </c>
      <c r="I181" s="51">
        <v>213</v>
      </c>
      <c r="J181" s="53">
        <v>0.76</v>
      </c>
      <c r="K181" s="51">
        <v>194</v>
      </c>
      <c r="L181" s="54">
        <v>12610</v>
      </c>
    </row>
    <row r="182" spans="1:12" ht="15.75" thickBot="1">
      <c r="A182" s="51">
        <v>4315750</v>
      </c>
      <c r="B182" s="50" t="s">
        <v>519</v>
      </c>
      <c r="C182" s="51">
        <v>6</v>
      </c>
      <c r="D182" s="50" t="s">
        <v>1793</v>
      </c>
      <c r="E182" s="50" t="s">
        <v>1786</v>
      </c>
      <c r="F182" s="51">
        <v>32</v>
      </c>
      <c r="G182" s="51">
        <v>15</v>
      </c>
      <c r="H182" s="51">
        <v>13</v>
      </c>
      <c r="I182" s="51">
        <v>28</v>
      </c>
      <c r="J182" s="53">
        <v>0.88</v>
      </c>
      <c r="K182" s="51">
        <v>28</v>
      </c>
      <c r="L182" s="54">
        <v>1820</v>
      </c>
    </row>
    <row r="183" spans="1:12" ht="15.75" thickBot="1">
      <c r="A183" s="51">
        <v>4315909</v>
      </c>
      <c r="B183" s="50" t="s">
        <v>522</v>
      </c>
      <c r="C183" s="51">
        <v>15</v>
      </c>
      <c r="D183" s="50" t="s">
        <v>1792</v>
      </c>
      <c r="E183" s="50" t="s">
        <v>1786</v>
      </c>
      <c r="F183" s="51">
        <v>140</v>
      </c>
      <c r="G183" s="52"/>
      <c r="H183" s="51">
        <v>48</v>
      </c>
      <c r="I183" s="51">
        <v>48</v>
      </c>
      <c r="J183" s="55">
        <v>0.34</v>
      </c>
      <c r="K183" s="51">
        <v>40</v>
      </c>
      <c r="L183" s="54">
        <v>2600</v>
      </c>
    </row>
    <row r="184" spans="1:12" ht="15.75" thickBot="1">
      <c r="A184" s="51">
        <v>4316006</v>
      </c>
      <c r="B184" s="50" t="s">
        <v>524</v>
      </c>
      <c r="C184" s="51">
        <v>6</v>
      </c>
      <c r="D184" s="50" t="s">
        <v>1793</v>
      </c>
      <c r="E184" s="50" t="s">
        <v>1786</v>
      </c>
      <c r="F184" s="51">
        <v>144</v>
      </c>
      <c r="G184" s="51">
        <v>12</v>
      </c>
      <c r="H184" s="51">
        <v>167</v>
      </c>
      <c r="I184" s="51">
        <v>179</v>
      </c>
      <c r="J184" s="53">
        <v>1.24</v>
      </c>
      <c r="K184" s="51">
        <v>143</v>
      </c>
      <c r="L184" s="54">
        <v>9295</v>
      </c>
    </row>
    <row r="185" spans="1:12" ht="15.75" thickBot="1">
      <c r="A185" s="51">
        <v>4316105</v>
      </c>
      <c r="B185" s="50" t="s">
        <v>526</v>
      </c>
      <c r="C185" s="51">
        <v>20</v>
      </c>
      <c r="D185" s="50" t="s">
        <v>1799</v>
      </c>
      <c r="E185" s="50" t="s">
        <v>1786</v>
      </c>
      <c r="F185" s="51">
        <v>100</v>
      </c>
      <c r="G185" s="51">
        <v>7</v>
      </c>
      <c r="H185" s="51">
        <v>47</v>
      </c>
      <c r="I185" s="51">
        <v>54</v>
      </c>
      <c r="J185" s="53">
        <v>0.54</v>
      </c>
      <c r="K185" s="51">
        <v>54</v>
      </c>
      <c r="L185" s="54">
        <v>3510</v>
      </c>
    </row>
    <row r="186" spans="1:12" ht="15.75" thickBot="1">
      <c r="A186" s="51">
        <v>4316303</v>
      </c>
      <c r="B186" s="50" t="s">
        <v>529</v>
      </c>
      <c r="C186" s="51">
        <v>11</v>
      </c>
      <c r="D186" s="50" t="s">
        <v>1805</v>
      </c>
      <c r="E186" s="50" t="s">
        <v>1789</v>
      </c>
      <c r="F186" s="51">
        <v>120</v>
      </c>
      <c r="G186" s="52"/>
      <c r="H186" s="52"/>
      <c r="I186" s="52"/>
      <c r="J186" s="53">
        <v>0</v>
      </c>
      <c r="K186" s="51">
        <v>120</v>
      </c>
      <c r="L186" s="54">
        <v>7800</v>
      </c>
    </row>
    <row r="187" spans="1:12" ht="15.75" thickBot="1">
      <c r="A187" s="51">
        <v>4316428</v>
      </c>
      <c r="B187" s="50" t="s">
        <v>532</v>
      </c>
      <c r="C187" s="51">
        <v>20</v>
      </c>
      <c r="D187" s="50" t="s">
        <v>1799</v>
      </c>
      <c r="E187" s="50" t="s">
        <v>1786</v>
      </c>
      <c r="F187" s="51">
        <v>160</v>
      </c>
      <c r="G187" s="51">
        <v>12</v>
      </c>
      <c r="H187" s="51">
        <v>165</v>
      </c>
      <c r="I187" s="51">
        <v>177</v>
      </c>
      <c r="J187" s="55">
        <v>1.1100000000000001</v>
      </c>
      <c r="K187" s="51">
        <v>140</v>
      </c>
      <c r="L187" s="54">
        <v>9100</v>
      </c>
    </row>
    <row r="188" spans="1:12" ht="15.75" thickBot="1">
      <c r="A188" s="51">
        <v>4316451</v>
      </c>
      <c r="B188" s="50" t="s">
        <v>534</v>
      </c>
      <c r="C188" s="51">
        <v>12</v>
      </c>
      <c r="D188" s="50" t="s">
        <v>1798</v>
      </c>
      <c r="E188" s="50" t="s">
        <v>1786</v>
      </c>
      <c r="F188" s="51">
        <v>120</v>
      </c>
      <c r="G188" s="51">
        <v>16</v>
      </c>
      <c r="H188" s="51">
        <v>124</v>
      </c>
      <c r="I188" s="51">
        <v>140</v>
      </c>
      <c r="J188" s="53">
        <v>1.17</v>
      </c>
      <c r="K188" s="51">
        <v>120</v>
      </c>
      <c r="L188" s="54">
        <v>7800</v>
      </c>
    </row>
    <row r="189" spans="1:12" ht="15.75" thickBot="1">
      <c r="A189" s="51">
        <v>4316709</v>
      </c>
      <c r="B189" s="50" t="s">
        <v>541</v>
      </c>
      <c r="C189" s="51">
        <v>12</v>
      </c>
      <c r="D189" s="50" t="s">
        <v>1798</v>
      </c>
      <c r="E189" s="50" t="s">
        <v>1786</v>
      </c>
      <c r="F189" s="51">
        <v>120</v>
      </c>
      <c r="G189" s="51">
        <v>29</v>
      </c>
      <c r="H189" s="51">
        <v>100</v>
      </c>
      <c r="I189" s="51">
        <v>129</v>
      </c>
      <c r="J189" s="53">
        <v>1.08</v>
      </c>
      <c r="K189" s="51">
        <v>119</v>
      </c>
      <c r="L189" s="54">
        <v>7735</v>
      </c>
    </row>
    <row r="190" spans="1:12" ht="15.75" thickBot="1">
      <c r="A190" s="51">
        <v>4316733</v>
      </c>
      <c r="B190" s="50" t="s">
        <v>542</v>
      </c>
      <c r="C190" s="51">
        <v>18</v>
      </c>
      <c r="D190" s="50" t="s">
        <v>1787</v>
      </c>
      <c r="E190" s="50" t="s">
        <v>1786</v>
      </c>
      <c r="F190" s="51">
        <v>60</v>
      </c>
      <c r="G190" s="51">
        <v>3</v>
      </c>
      <c r="H190" s="51">
        <v>55</v>
      </c>
      <c r="I190" s="51">
        <v>58</v>
      </c>
      <c r="J190" s="53">
        <v>0.97</v>
      </c>
      <c r="K190" s="51">
        <v>40</v>
      </c>
      <c r="L190" s="54">
        <v>2600</v>
      </c>
    </row>
    <row r="191" spans="1:12" ht="15.75" thickBot="1">
      <c r="A191" s="51">
        <v>4316808</v>
      </c>
      <c r="B191" s="50" t="s">
        <v>544</v>
      </c>
      <c r="C191" s="51">
        <v>28</v>
      </c>
      <c r="D191" s="50" t="s">
        <v>1803</v>
      </c>
      <c r="E191" s="50" t="s">
        <v>1786</v>
      </c>
      <c r="F191" s="51">
        <v>160</v>
      </c>
      <c r="G191" s="51">
        <v>34</v>
      </c>
      <c r="H191" s="51">
        <v>128</v>
      </c>
      <c r="I191" s="51">
        <v>162</v>
      </c>
      <c r="J191" s="53">
        <v>1.01</v>
      </c>
      <c r="K191" s="51">
        <v>148</v>
      </c>
      <c r="L191" s="54">
        <v>9620</v>
      </c>
    </row>
    <row r="192" spans="1:12" ht="15.75" thickBot="1">
      <c r="A192" s="51">
        <v>4316972</v>
      </c>
      <c r="B192" s="50" t="s">
        <v>546</v>
      </c>
      <c r="C192" s="51">
        <v>3</v>
      </c>
      <c r="D192" s="50" t="s">
        <v>1791</v>
      </c>
      <c r="E192" s="50" t="s">
        <v>1786</v>
      </c>
      <c r="F192" s="51">
        <v>120</v>
      </c>
      <c r="G192" s="52"/>
      <c r="H192" s="52"/>
      <c r="I192" s="52"/>
      <c r="J192" s="53">
        <v>0</v>
      </c>
      <c r="K192" s="52"/>
      <c r="L192" s="52"/>
    </row>
    <row r="193" spans="1:12" ht="15.75" thickBot="1">
      <c r="A193" s="51">
        <v>4316907</v>
      </c>
      <c r="B193" s="50" t="s">
        <v>547</v>
      </c>
      <c r="C193" s="51">
        <v>1</v>
      </c>
      <c r="D193" s="50" t="s">
        <v>1788</v>
      </c>
      <c r="E193" s="50" t="s">
        <v>1786</v>
      </c>
      <c r="F193" s="51">
        <v>352</v>
      </c>
      <c r="G193" s="51">
        <v>4</v>
      </c>
      <c r="H193" s="51">
        <v>339</v>
      </c>
      <c r="I193" s="51">
        <v>343</v>
      </c>
      <c r="J193" s="55">
        <v>0.97</v>
      </c>
      <c r="K193" s="51">
        <v>332</v>
      </c>
      <c r="L193" s="54">
        <v>21580</v>
      </c>
    </row>
    <row r="194" spans="1:12" ht="15.75" thickBot="1">
      <c r="A194" s="51">
        <v>4317202</v>
      </c>
      <c r="B194" s="50" t="s">
        <v>551</v>
      </c>
      <c r="C194" s="51">
        <v>14</v>
      </c>
      <c r="D194" s="50" t="s">
        <v>1790</v>
      </c>
      <c r="E194" s="50" t="s">
        <v>1786</v>
      </c>
      <c r="F194" s="51">
        <v>80</v>
      </c>
      <c r="G194" s="51">
        <v>3</v>
      </c>
      <c r="H194" s="51">
        <v>64</v>
      </c>
      <c r="I194" s="51">
        <v>67</v>
      </c>
      <c r="J194" s="53">
        <v>0.84</v>
      </c>
      <c r="K194" s="51">
        <v>60</v>
      </c>
      <c r="L194" s="54">
        <v>3900</v>
      </c>
    </row>
    <row r="195" spans="1:12" ht="15.75" thickBot="1">
      <c r="A195" s="51">
        <v>4317301</v>
      </c>
      <c r="B195" s="50" t="s">
        <v>553</v>
      </c>
      <c r="C195" s="51">
        <v>21</v>
      </c>
      <c r="D195" s="50" t="s">
        <v>1794</v>
      </c>
      <c r="E195" s="50" t="s">
        <v>1786</v>
      </c>
      <c r="F195" s="51">
        <v>260</v>
      </c>
      <c r="G195" s="51">
        <v>35</v>
      </c>
      <c r="H195" s="51">
        <v>183</v>
      </c>
      <c r="I195" s="51">
        <v>218</v>
      </c>
      <c r="J195" s="55">
        <v>0.84</v>
      </c>
      <c r="K195" s="51">
        <v>212</v>
      </c>
      <c r="L195" s="54">
        <v>13780</v>
      </c>
    </row>
    <row r="196" spans="1:12" ht="15.75" thickBot="1">
      <c r="A196" s="51">
        <v>4317004</v>
      </c>
      <c r="B196" s="50" t="s">
        <v>554</v>
      </c>
      <c r="C196" s="51">
        <v>21</v>
      </c>
      <c r="D196" s="50" t="s">
        <v>1794</v>
      </c>
      <c r="E196" s="50" t="s">
        <v>1786</v>
      </c>
      <c r="F196" s="51">
        <v>120</v>
      </c>
      <c r="G196" s="51">
        <v>1</v>
      </c>
      <c r="H196" s="51">
        <v>147</v>
      </c>
      <c r="I196" s="51">
        <v>148</v>
      </c>
      <c r="J196" s="53">
        <v>1.23</v>
      </c>
      <c r="K196" s="51">
        <v>120</v>
      </c>
      <c r="L196" s="54">
        <v>7800</v>
      </c>
    </row>
    <row r="197" spans="1:12" ht="15.75" thickBot="1">
      <c r="A197" s="51">
        <v>4317103</v>
      </c>
      <c r="B197" s="50" t="s">
        <v>556</v>
      </c>
      <c r="C197" s="51">
        <v>3</v>
      </c>
      <c r="D197" s="50" t="s">
        <v>1791</v>
      </c>
      <c r="E197" s="50" t="s">
        <v>1786</v>
      </c>
      <c r="F197" s="51">
        <v>222</v>
      </c>
      <c r="G197" s="51">
        <v>19</v>
      </c>
      <c r="H197" s="51">
        <v>208</v>
      </c>
      <c r="I197" s="51">
        <v>227</v>
      </c>
      <c r="J197" s="53">
        <v>1.02</v>
      </c>
      <c r="K197" s="51">
        <v>187</v>
      </c>
      <c r="L197" s="54">
        <v>12155</v>
      </c>
    </row>
    <row r="198" spans="1:12" ht="15.75" thickBot="1">
      <c r="A198" s="51">
        <v>4317400</v>
      </c>
      <c r="B198" s="50" t="s">
        <v>558</v>
      </c>
      <c r="C198" s="51">
        <v>2</v>
      </c>
      <c r="D198" s="50" t="s">
        <v>1788</v>
      </c>
      <c r="E198" s="50" t="s">
        <v>1789</v>
      </c>
      <c r="F198" s="51">
        <v>64</v>
      </c>
      <c r="G198" s="52"/>
      <c r="H198" s="52"/>
      <c r="I198" s="52"/>
      <c r="J198" s="53">
        <v>0</v>
      </c>
      <c r="K198" s="51">
        <v>64</v>
      </c>
      <c r="L198" s="54">
        <v>4160</v>
      </c>
    </row>
    <row r="199" spans="1:12" ht="15.75" thickBot="1">
      <c r="A199" s="51">
        <v>4317509</v>
      </c>
      <c r="B199" s="50" t="s">
        <v>560</v>
      </c>
      <c r="C199" s="51">
        <v>11</v>
      </c>
      <c r="D199" s="50" t="s">
        <v>1805</v>
      </c>
      <c r="E199" s="50" t="s">
        <v>1786</v>
      </c>
      <c r="F199" s="51">
        <v>240</v>
      </c>
      <c r="G199" s="52"/>
      <c r="H199" s="52"/>
      <c r="I199" s="52"/>
      <c r="J199" s="53">
        <v>0</v>
      </c>
      <c r="K199" s="52"/>
      <c r="L199" s="52"/>
    </row>
    <row r="200" spans="1:12" ht="23.25" thickBot="1">
      <c r="A200" s="51">
        <v>4317608</v>
      </c>
      <c r="B200" s="50" t="s">
        <v>562</v>
      </c>
      <c r="C200" s="51">
        <v>5</v>
      </c>
      <c r="D200" s="50" t="s">
        <v>1797</v>
      </c>
      <c r="E200" s="50" t="s">
        <v>1786</v>
      </c>
      <c r="F200" s="51">
        <v>120</v>
      </c>
      <c r="G200" s="51">
        <v>5</v>
      </c>
      <c r="H200" s="51">
        <v>91</v>
      </c>
      <c r="I200" s="51">
        <v>96</v>
      </c>
      <c r="J200" s="55">
        <v>0.8</v>
      </c>
      <c r="K200" s="51">
        <v>95</v>
      </c>
      <c r="L200" s="54">
        <v>6175</v>
      </c>
    </row>
    <row r="201" spans="1:12" ht="23.25" thickBot="1">
      <c r="A201" s="51">
        <v>4317756</v>
      </c>
      <c r="B201" s="50" t="s">
        <v>566</v>
      </c>
      <c r="C201" s="51">
        <v>17</v>
      </c>
      <c r="D201" s="50" t="s">
        <v>1787</v>
      </c>
      <c r="E201" s="50" t="s">
        <v>1786</v>
      </c>
      <c r="F201" s="51">
        <v>20</v>
      </c>
      <c r="G201" s="51">
        <v>3</v>
      </c>
      <c r="H201" s="51">
        <v>28</v>
      </c>
      <c r="I201" s="51">
        <v>31</v>
      </c>
      <c r="J201" s="55">
        <v>1.55</v>
      </c>
      <c r="K201" s="51">
        <v>20</v>
      </c>
      <c r="L201" s="54">
        <v>1300</v>
      </c>
    </row>
    <row r="202" spans="1:12" ht="15.75" thickBot="1">
      <c r="A202" s="51">
        <v>4318002</v>
      </c>
      <c r="B202" s="50" t="s">
        <v>570</v>
      </c>
      <c r="C202" s="51">
        <v>11</v>
      </c>
      <c r="D202" s="50" t="s">
        <v>1805</v>
      </c>
      <c r="E202" s="50" t="s">
        <v>1786</v>
      </c>
      <c r="F202" s="51">
        <v>112</v>
      </c>
      <c r="G202" s="51">
        <v>2</v>
      </c>
      <c r="H202" s="51">
        <v>93</v>
      </c>
      <c r="I202" s="51">
        <v>95</v>
      </c>
      <c r="J202" s="53">
        <v>0.85</v>
      </c>
      <c r="K202" s="51">
        <v>88</v>
      </c>
      <c r="L202" s="54">
        <v>5720</v>
      </c>
    </row>
    <row r="203" spans="1:12" ht="15.75" thickBot="1">
      <c r="A203" s="51">
        <v>4318101</v>
      </c>
      <c r="B203" s="50" t="s">
        <v>573</v>
      </c>
      <c r="C203" s="51">
        <v>2</v>
      </c>
      <c r="D203" s="50" t="s">
        <v>1788</v>
      </c>
      <c r="E203" s="50" t="s">
        <v>1786</v>
      </c>
      <c r="F203" s="51">
        <v>160</v>
      </c>
      <c r="G203" s="51">
        <v>4</v>
      </c>
      <c r="H203" s="51">
        <v>132</v>
      </c>
      <c r="I203" s="51">
        <v>136</v>
      </c>
      <c r="J203" s="55">
        <v>0.85</v>
      </c>
      <c r="K203" s="51">
        <v>120</v>
      </c>
      <c r="L203" s="54">
        <v>7800</v>
      </c>
    </row>
    <row r="204" spans="1:12" ht="15.75" thickBot="1">
      <c r="A204" s="51">
        <v>4318200</v>
      </c>
      <c r="B204" s="50" t="s">
        <v>575</v>
      </c>
      <c r="C204" s="51">
        <v>6</v>
      </c>
      <c r="D204" s="50" t="s">
        <v>1793</v>
      </c>
      <c r="E204" s="50" t="s">
        <v>1786</v>
      </c>
      <c r="F204" s="51">
        <v>128</v>
      </c>
      <c r="G204" s="51">
        <v>7</v>
      </c>
      <c r="H204" s="51">
        <v>85</v>
      </c>
      <c r="I204" s="51">
        <v>92</v>
      </c>
      <c r="J204" s="53">
        <v>0.72</v>
      </c>
      <c r="K204" s="51">
        <v>86</v>
      </c>
      <c r="L204" s="54">
        <v>5590</v>
      </c>
    </row>
    <row r="205" spans="1:12" ht="15.75" thickBot="1">
      <c r="A205" s="51">
        <v>4318309</v>
      </c>
      <c r="B205" s="50" t="s">
        <v>577</v>
      </c>
      <c r="C205" s="51">
        <v>3</v>
      </c>
      <c r="D205" s="50" t="s">
        <v>1791</v>
      </c>
      <c r="E205" s="50" t="s">
        <v>1786</v>
      </c>
      <c r="F205" s="51">
        <v>112</v>
      </c>
      <c r="G205" s="52"/>
      <c r="H205" s="51">
        <v>74</v>
      </c>
      <c r="I205" s="51">
        <v>74</v>
      </c>
      <c r="J205" s="53">
        <v>0.66</v>
      </c>
      <c r="K205" s="52"/>
      <c r="L205" s="52"/>
    </row>
    <row r="206" spans="1:12" ht="15.75" thickBot="1">
      <c r="A206" s="51">
        <v>4318432</v>
      </c>
      <c r="B206" s="50" t="s">
        <v>581</v>
      </c>
      <c r="C206" s="51">
        <v>1</v>
      </c>
      <c r="D206" s="50" t="s">
        <v>1788</v>
      </c>
      <c r="E206" s="50" t="s">
        <v>1786</v>
      </c>
      <c r="F206" s="51">
        <v>32</v>
      </c>
      <c r="G206" s="51">
        <v>1</v>
      </c>
      <c r="H206" s="51">
        <v>18</v>
      </c>
      <c r="I206" s="51">
        <v>19</v>
      </c>
      <c r="J206" s="53">
        <v>0.59</v>
      </c>
      <c r="K206" s="52"/>
      <c r="L206" s="52"/>
    </row>
    <row r="207" spans="1:12" ht="15.75" thickBot="1">
      <c r="A207" s="51">
        <v>4318457</v>
      </c>
      <c r="B207" s="50" t="s">
        <v>583</v>
      </c>
      <c r="C207" s="51">
        <v>20</v>
      </c>
      <c r="D207" s="50" t="s">
        <v>1799</v>
      </c>
      <c r="E207" s="50" t="s">
        <v>1786</v>
      </c>
      <c r="F207" s="51">
        <v>120</v>
      </c>
      <c r="G207" s="51">
        <v>4</v>
      </c>
      <c r="H207" s="51">
        <v>92</v>
      </c>
      <c r="I207" s="51">
        <v>96</v>
      </c>
      <c r="J207" s="53">
        <v>0.8</v>
      </c>
      <c r="K207" s="51">
        <v>92</v>
      </c>
      <c r="L207" s="54">
        <v>5980</v>
      </c>
    </row>
    <row r="208" spans="1:12" ht="15.75" thickBot="1">
      <c r="A208" s="51">
        <v>4318465</v>
      </c>
      <c r="B208" s="50" t="s">
        <v>584</v>
      </c>
      <c r="C208" s="51">
        <v>29</v>
      </c>
      <c r="D208" s="50" t="s">
        <v>1795</v>
      </c>
      <c r="E208" s="50" t="s">
        <v>1786</v>
      </c>
      <c r="F208" s="51">
        <v>100</v>
      </c>
      <c r="G208" s="51">
        <v>1</v>
      </c>
      <c r="H208" s="51">
        <v>85</v>
      </c>
      <c r="I208" s="51">
        <v>86</v>
      </c>
      <c r="J208" s="53">
        <v>0.86</v>
      </c>
      <c r="K208" s="51">
        <v>84</v>
      </c>
      <c r="L208" s="54">
        <v>5460</v>
      </c>
    </row>
    <row r="209" spans="1:12" ht="15.75" thickBot="1">
      <c r="A209" s="51">
        <v>4318481</v>
      </c>
      <c r="B209" s="50" t="s">
        <v>585</v>
      </c>
      <c r="C209" s="51">
        <v>7</v>
      </c>
      <c r="D209" s="50" t="s">
        <v>1793</v>
      </c>
      <c r="E209" s="50" t="s">
        <v>1789</v>
      </c>
      <c r="F209" s="51">
        <v>12</v>
      </c>
      <c r="G209" s="52"/>
      <c r="H209" s="52"/>
      <c r="I209" s="52"/>
      <c r="J209" s="53">
        <v>0</v>
      </c>
      <c r="K209" s="51">
        <v>12</v>
      </c>
      <c r="L209" s="54">
        <v>780</v>
      </c>
    </row>
    <row r="210" spans="1:12" ht="15.75" thickBot="1">
      <c r="A210" s="51">
        <v>4318507</v>
      </c>
      <c r="B210" s="50" t="s">
        <v>588</v>
      </c>
      <c r="C210" s="51">
        <v>21</v>
      </c>
      <c r="D210" s="50" t="s">
        <v>1794</v>
      </c>
      <c r="E210" s="50" t="s">
        <v>1786</v>
      </c>
      <c r="F210" s="51">
        <v>172</v>
      </c>
      <c r="G210" s="51">
        <v>4</v>
      </c>
      <c r="H210" s="51">
        <v>72</v>
      </c>
      <c r="I210" s="51">
        <v>76</v>
      </c>
      <c r="J210" s="55">
        <v>0.44</v>
      </c>
      <c r="K210" s="51">
        <v>76</v>
      </c>
      <c r="L210" s="54">
        <v>4940</v>
      </c>
    </row>
    <row r="211" spans="1:12" ht="15.75" thickBot="1">
      <c r="A211" s="51">
        <v>4318614</v>
      </c>
      <c r="B211" s="50" t="s">
        <v>592</v>
      </c>
      <c r="C211" s="51">
        <v>8</v>
      </c>
      <c r="D211" s="50" t="s">
        <v>1793</v>
      </c>
      <c r="E211" s="50" t="s">
        <v>1789</v>
      </c>
      <c r="F211" s="51">
        <v>16</v>
      </c>
      <c r="G211" s="52"/>
      <c r="H211" s="52"/>
      <c r="I211" s="52"/>
      <c r="J211" s="53">
        <v>0</v>
      </c>
      <c r="K211" s="51">
        <v>16</v>
      </c>
      <c r="L211" s="54">
        <v>1040</v>
      </c>
    </row>
    <row r="212" spans="1:12" ht="15.75" thickBot="1">
      <c r="A212" s="51">
        <v>4318622</v>
      </c>
      <c r="B212" s="50" t="s">
        <v>593</v>
      </c>
      <c r="C212" s="51">
        <v>24</v>
      </c>
      <c r="D212" s="50" t="s">
        <v>1796</v>
      </c>
      <c r="E212" s="50" t="s">
        <v>1786</v>
      </c>
      <c r="F212" s="51">
        <v>20</v>
      </c>
      <c r="G212" s="51">
        <v>1</v>
      </c>
      <c r="H212" s="51">
        <v>23</v>
      </c>
      <c r="I212" s="51">
        <v>24</v>
      </c>
      <c r="J212" s="55">
        <v>1.2</v>
      </c>
      <c r="K212" s="51">
        <v>20</v>
      </c>
      <c r="L212" s="54">
        <v>1300</v>
      </c>
    </row>
    <row r="213" spans="1:12" ht="15.75" thickBot="1">
      <c r="A213" s="51">
        <v>4318705</v>
      </c>
      <c r="B213" s="50" t="s">
        <v>594</v>
      </c>
      <c r="C213" s="51">
        <v>7</v>
      </c>
      <c r="D213" s="50" t="s">
        <v>1793</v>
      </c>
      <c r="E213" s="50" t="s">
        <v>1786</v>
      </c>
      <c r="F213" s="51">
        <v>600</v>
      </c>
      <c r="G213" s="51">
        <v>37</v>
      </c>
      <c r="H213" s="51">
        <v>462</v>
      </c>
      <c r="I213" s="51">
        <v>499</v>
      </c>
      <c r="J213" s="53">
        <v>0.83</v>
      </c>
      <c r="K213" s="51">
        <v>439</v>
      </c>
      <c r="L213" s="54">
        <v>28535</v>
      </c>
    </row>
    <row r="214" spans="1:12" ht="15.75" thickBot="1">
      <c r="A214" s="51">
        <v>4319000</v>
      </c>
      <c r="B214" s="50" t="s">
        <v>599</v>
      </c>
      <c r="C214" s="51">
        <v>26</v>
      </c>
      <c r="D214" s="50" t="s">
        <v>1796</v>
      </c>
      <c r="E214" s="50" t="s">
        <v>1786</v>
      </c>
      <c r="F214" s="51">
        <v>20</v>
      </c>
      <c r="G214" s="51">
        <v>1</v>
      </c>
      <c r="H214" s="51">
        <v>19</v>
      </c>
      <c r="I214" s="51">
        <v>20</v>
      </c>
      <c r="J214" s="55">
        <v>1</v>
      </c>
      <c r="K214" s="51">
        <v>20</v>
      </c>
      <c r="L214" s="54">
        <v>1300</v>
      </c>
    </row>
    <row r="215" spans="1:12" ht="15.75" thickBot="1">
      <c r="A215" s="51">
        <v>4319208</v>
      </c>
      <c r="B215" s="50" t="s">
        <v>605</v>
      </c>
      <c r="C215" s="51">
        <v>11</v>
      </c>
      <c r="D215" s="50" t="s">
        <v>1805</v>
      </c>
      <c r="E215" s="50" t="s">
        <v>1786</v>
      </c>
      <c r="F215" s="51">
        <v>265</v>
      </c>
      <c r="G215" s="51">
        <v>9</v>
      </c>
      <c r="H215" s="51">
        <v>154</v>
      </c>
      <c r="I215" s="51">
        <v>163</v>
      </c>
      <c r="J215" s="55">
        <v>0.62</v>
      </c>
      <c r="K215" s="51">
        <v>157</v>
      </c>
      <c r="L215" s="54">
        <v>10205</v>
      </c>
    </row>
    <row r="216" spans="1:12" ht="15.75" thickBot="1">
      <c r="A216" s="51">
        <v>4319307</v>
      </c>
      <c r="B216" s="50" t="s">
        <v>606</v>
      </c>
      <c r="C216" s="51">
        <v>14</v>
      </c>
      <c r="D216" s="50" t="s">
        <v>1790</v>
      </c>
      <c r="E216" s="50" t="s">
        <v>1786</v>
      </c>
      <c r="F216" s="51">
        <v>40</v>
      </c>
      <c r="G216" s="52"/>
      <c r="H216" s="51">
        <v>38</v>
      </c>
      <c r="I216" s="51">
        <v>38</v>
      </c>
      <c r="J216" s="53">
        <v>0.95</v>
      </c>
      <c r="K216" s="51">
        <v>38</v>
      </c>
      <c r="L216" s="54">
        <v>2470</v>
      </c>
    </row>
    <row r="217" spans="1:12" ht="15.75" thickBot="1">
      <c r="A217" s="51">
        <v>4319364</v>
      </c>
      <c r="B217" s="50" t="s">
        <v>608</v>
      </c>
      <c r="C217" s="51">
        <v>20</v>
      </c>
      <c r="D217" s="50" t="s">
        <v>1799</v>
      </c>
      <c r="E217" s="50" t="s">
        <v>1786</v>
      </c>
      <c r="F217" s="51">
        <v>60</v>
      </c>
      <c r="G217" s="51">
        <v>1</v>
      </c>
      <c r="H217" s="51">
        <v>52</v>
      </c>
      <c r="I217" s="51">
        <v>53</v>
      </c>
      <c r="J217" s="53">
        <v>0.88</v>
      </c>
      <c r="K217" s="51">
        <v>53</v>
      </c>
      <c r="L217" s="54">
        <v>3445</v>
      </c>
    </row>
    <row r="218" spans="1:12" ht="15.75" thickBot="1">
      <c r="A218" s="51">
        <v>4319406</v>
      </c>
      <c r="B218" s="50" t="s">
        <v>610</v>
      </c>
      <c r="C218" s="51">
        <v>1</v>
      </c>
      <c r="D218" s="50" t="s">
        <v>1788</v>
      </c>
      <c r="E218" s="50" t="s">
        <v>1786</v>
      </c>
      <c r="F218" s="51">
        <v>96</v>
      </c>
      <c r="G218" s="51">
        <v>4</v>
      </c>
      <c r="H218" s="51">
        <v>97</v>
      </c>
      <c r="I218" s="51">
        <v>101</v>
      </c>
      <c r="J218" s="53">
        <v>1.05</v>
      </c>
      <c r="K218" s="51">
        <v>88</v>
      </c>
      <c r="L218" s="54">
        <v>5720</v>
      </c>
    </row>
    <row r="219" spans="1:12" ht="15.75" thickBot="1">
      <c r="A219" s="51">
        <v>4319505</v>
      </c>
      <c r="B219" s="50" t="s">
        <v>611</v>
      </c>
      <c r="C219" s="51">
        <v>8</v>
      </c>
      <c r="D219" s="50" t="s">
        <v>1793</v>
      </c>
      <c r="E219" s="50" t="s">
        <v>1786</v>
      </c>
      <c r="F219" s="51">
        <v>320</v>
      </c>
      <c r="G219" s="51">
        <v>21</v>
      </c>
      <c r="H219" s="51">
        <v>296</v>
      </c>
      <c r="I219" s="51">
        <v>317</v>
      </c>
      <c r="J219" s="55">
        <v>0.99</v>
      </c>
      <c r="K219" s="51">
        <v>249</v>
      </c>
      <c r="L219" s="54">
        <v>16185</v>
      </c>
    </row>
    <row r="220" spans="1:12" ht="15.75" thickBot="1">
      <c r="A220" s="51">
        <v>4319604</v>
      </c>
      <c r="B220" s="50" t="s">
        <v>613</v>
      </c>
      <c r="C220" s="51">
        <v>1</v>
      </c>
      <c r="D220" s="50" t="s">
        <v>1788</v>
      </c>
      <c r="E220" s="50" t="s">
        <v>1786</v>
      </c>
      <c r="F220" s="51">
        <v>108</v>
      </c>
      <c r="G220" s="51">
        <v>12</v>
      </c>
      <c r="H220" s="51">
        <v>87</v>
      </c>
      <c r="I220" s="51">
        <v>99</v>
      </c>
      <c r="J220" s="55">
        <v>0.92</v>
      </c>
      <c r="K220" s="51">
        <v>80</v>
      </c>
      <c r="L220" s="54">
        <v>5200</v>
      </c>
    </row>
    <row r="221" spans="1:12" ht="15.75" thickBot="1">
      <c r="A221" s="51">
        <v>4319752</v>
      </c>
      <c r="B221" s="50" t="s">
        <v>618</v>
      </c>
      <c r="C221" s="51">
        <v>26</v>
      </c>
      <c r="D221" s="50" t="s">
        <v>1796</v>
      </c>
      <c r="E221" s="50" t="s">
        <v>1786</v>
      </c>
      <c r="F221" s="51">
        <v>40</v>
      </c>
      <c r="G221" s="52"/>
      <c r="H221" s="52"/>
      <c r="I221" s="52"/>
      <c r="J221" s="53">
        <v>0</v>
      </c>
      <c r="K221" s="52"/>
      <c r="L221" s="52"/>
    </row>
    <row r="222" spans="1:12" ht="15.75" thickBot="1">
      <c r="A222" s="51">
        <v>4319802</v>
      </c>
      <c r="B222" s="50" t="s">
        <v>619</v>
      </c>
      <c r="C222" s="51">
        <v>2</v>
      </c>
      <c r="D222" s="50" t="s">
        <v>1788</v>
      </c>
      <c r="E222" s="50" t="s">
        <v>1786</v>
      </c>
      <c r="F222" s="51">
        <v>80</v>
      </c>
      <c r="G222" s="51">
        <v>6</v>
      </c>
      <c r="H222" s="51">
        <v>76</v>
      </c>
      <c r="I222" s="51">
        <v>82</v>
      </c>
      <c r="J222" s="53">
        <v>1.03</v>
      </c>
      <c r="K222" s="51">
        <v>78</v>
      </c>
      <c r="L222" s="54">
        <v>5070</v>
      </c>
    </row>
    <row r="223" spans="1:12" ht="15.75" thickBot="1">
      <c r="A223" s="51">
        <v>4319901</v>
      </c>
      <c r="B223" s="50" t="s">
        <v>620</v>
      </c>
      <c r="C223" s="51">
        <v>7</v>
      </c>
      <c r="D223" s="50" t="s">
        <v>1793</v>
      </c>
      <c r="E223" s="50" t="s">
        <v>1786</v>
      </c>
      <c r="F223" s="51">
        <v>48</v>
      </c>
      <c r="G223" s="51">
        <v>3</v>
      </c>
      <c r="H223" s="51">
        <v>48</v>
      </c>
      <c r="I223" s="51">
        <v>51</v>
      </c>
      <c r="J223" s="55">
        <v>1.06</v>
      </c>
      <c r="K223" s="51">
        <v>48</v>
      </c>
      <c r="L223" s="54">
        <v>3120</v>
      </c>
    </row>
    <row r="224" spans="1:12" ht="15.75" thickBot="1">
      <c r="A224" s="51">
        <v>4320008</v>
      </c>
      <c r="B224" s="50" t="s">
        <v>621</v>
      </c>
      <c r="C224" s="51">
        <v>8</v>
      </c>
      <c r="D224" s="50" t="s">
        <v>1793</v>
      </c>
      <c r="E224" s="50" t="s">
        <v>1786</v>
      </c>
      <c r="F224" s="51">
        <v>576</v>
      </c>
      <c r="G224" s="51">
        <v>17</v>
      </c>
      <c r="H224" s="51">
        <v>394</v>
      </c>
      <c r="I224" s="51">
        <v>411</v>
      </c>
      <c r="J224" s="53">
        <v>0.71</v>
      </c>
      <c r="K224" s="51">
        <v>326</v>
      </c>
      <c r="L224" s="54">
        <v>21190</v>
      </c>
    </row>
    <row r="225" spans="1:12" ht="15.75" thickBot="1">
      <c r="A225" s="51">
        <v>4320107</v>
      </c>
      <c r="B225" s="50" t="s">
        <v>623</v>
      </c>
      <c r="C225" s="51">
        <v>20</v>
      </c>
      <c r="D225" s="50" t="s">
        <v>1799</v>
      </c>
      <c r="E225" s="50" t="s">
        <v>1786</v>
      </c>
      <c r="F225" s="51">
        <v>80</v>
      </c>
      <c r="G225" s="51">
        <v>3</v>
      </c>
      <c r="H225" s="51">
        <v>56</v>
      </c>
      <c r="I225" s="51">
        <v>59</v>
      </c>
      <c r="J225" s="55">
        <v>0.74</v>
      </c>
      <c r="K225" s="51">
        <v>59</v>
      </c>
      <c r="L225" s="54">
        <v>3835</v>
      </c>
    </row>
    <row r="226" spans="1:12" ht="15.75" thickBot="1">
      <c r="A226" s="51">
        <v>4320206</v>
      </c>
      <c r="B226" s="50" t="s">
        <v>625</v>
      </c>
      <c r="C226" s="51">
        <v>15</v>
      </c>
      <c r="D226" s="50" t="s">
        <v>1792</v>
      </c>
      <c r="E226" s="50" t="s">
        <v>1786</v>
      </c>
      <c r="F226" s="51">
        <v>300</v>
      </c>
      <c r="G226" s="51">
        <v>17</v>
      </c>
      <c r="H226" s="51">
        <v>293</v>
      </c>
      <c r="I226" s="51">
        <v>310</v>
      </c>
      <c r="J226" s="53">
        <v>1.03</v>
      </c>
      <c r="K226" s="51">
        <v>254</v>
      </c>
      <c r="L226" s="54">
        <v>16510</v>
      </c>
    </row>
    <row r="227" spans="1:12" ht="15.75" thickBot="1">
      <c r="A227" s="51">
        <v>4320230</v>
      </c>
      <c r="B227" s="50" t="s">
        <v>626</v>
      </c>
      <c r="C227" s="51">
        <v>13</v>
      </c>
      <c r="D227" s="50" t="s">
        <v>1802</v>
      </c>
      <c r="E227" s="50" t="s">
        <v>1786</v>
      </c>
      <c r="F227" s="51">
        <v>60</v>
      </c>
      <c r="G227" s="51">
        <v>2</v>
      </c>
      <c r="H227" s="51">
        <v>61</v>
      </c>
      <c r="I227" s="51">
        <v>63</v>
      </c>
      <c r="J227" s="53">
        <v>1.05</v>
      </c>
      <c r="K227" s="51">
        <v>58</v>
      </c>
      <c r="L227" s="54">
        <v>3770</v>
      </c>
    </row>
    <row r="228" spans="1:12" ht="15.75" thickBot="1">
      <c r="A228" s="51">
        <v>4320305</v>
      </c>
      <c r="B228" s="50" t="s">
        <v>629</v>
      </c>
      <c r="C228" s="51">
        <v>12</v>
      </c>
      <c r="D228" s="50" t="s">
        <v>1798</v>
      </c>
      <c r="E228" s="50" t="s">
        <v>1786</v>
      </c>
      <c r="F228" s="51">
        <v>40</v>
      </c>
      <c r="G228" s="51">
        <v>6</v>
      </c>
      <c r="H228" s="51">
        <v>37</v>
      </c>
      <c r="I228" s="51">
        <v>43</v>
      </c>
      <c r="J228" s="55">
        <v>1.08</v>
      </c>
      <c r="K228" s="51">
        <v>40</v>
      </c>
      <c r="L228" s="54">
        <v>2600</v>
      </c>
    </row>
    <row r="229" spans="1:12" ht="15.75" thickBot="1">
      <c r="A229" s="51">
        <v>4320321</v>
      </c>
      <c r="B229" s="50" t="s">
        <v>630</v>
      </c>
      <c r="C229" s="51">
        <v>14</v>
      </c>
      <c r="D229" s="50" t="s">
        <v>1790</v>
      </c>
      <c r="E229" s="50" t="s">
        <v>1786</v>
      </c>
      <c r="F229" s="51">
        <v>40</v>
      </c>
      <c r="G229" s="52"/>
      <c r="H229" s="51">
        <v>38</v>
      </c>
      <c r="I229" s="51">
        <v>38</v>
      </c>
      <c r="J229" s="53">
        <v>0.95</v>
      </c>
      <c r="K229" s="51">
        <v>38</v>
      </c>
      <c r="L229" s="54">
        <v>2470</v>
      </c>
    </row>
    <row r="230" spans="1:12" ht="15.75" thickBot="1">
      <c r="A230" s="51">
        <v>4320354</v>
      </c>
      <c r="B230" s="50" t="s">
        <v>631</v>
      </c>
      <c r="C230" s="51">
        <v>9</v>
      </c>
      <c r="D230" s="50" t="s">
        <v>1793</v>
      </c>
      <c r="E230" s="50" t="s">
        <v>1786</v>
      </c>
      <c r="F230" s="51">
        <v>32</v>
      </c>
      <c r="G230" s="52"/>
      <c r="H230" s="52"/>
      <c r="I230" s="52"/>
      <c r="J230" s="53">
        <v>0</v>
      </c>
      <c r="K230" s="52"/>
      <c r="L230" s="52"/>
    </row>
    <row r="231" spans="1:12" ht="15.75" thickBot="1">
      <c r="A231" s="51">
        <v>4320404</v>
      </c>
      <c r="B231" s="50" t="s">
        <v>632</v>
      </c>
      <c r="C231" s="51">
        <v>17</v>
      </c>
      <c r="D231" s="50" t="s">
        <v>1787</v>
      </c>
      <c r="E231" s="50" t="s">
        <v>1786</v>
      </c>
      <c r="F231" s="51">
        <v>160</v>
      </c>
      <c r="G231" s="51">
        <v>17</v>
      </c>
      <c r="H231" s="51">
        <v>153</v>
      </c>
      <c r="I231" s="51">
        <v>170</v>
      </c>
      <c r="J231" s="53">
        <v>1.06</v>
      </c>
      <c r="K231" s="51">
        <v>140</v>
      </c>
      <c r="L231" s="54">
        <v>9100</v>
      </c>
    </row>
    <row r="232" spans="1:12" ht="15.75" thickBot="1">
      <c r="A232" s="51">
        <v>4320578</v>
      </c>
      <c r="B232" s="50" t="s">
        <v>637</v>
      </c>
      <c r="C232" s="51">
        <v>11</v>
      </c>
      <c r="D232" s="50" t="s">
        <v>1805</v>
      </c>
      <c r="E232" s="50" t="s">
        <v>1786</v>
      </c>
      <c r="F232" s="51">
        <v>100</v>
      </c>
      <c r="G232" s="51">
        <v>6</v>
      </c>
      <c r="H232" s="51">
        <v>67</v>
      </c>
      <c r="I232" s="51">
        <v>73</v>
      </c>
      <c r="J232" s="53">
        <v>0.73</v>
      </c>
      <c r="K232" s="51">
        <v>73</v>
      </c>
      <c r="L232" s="54">
        <v>4745</v>
      </c>
    </row>
    <row r="233" spans="1:12" ht="15.75" thickBot="1">
      <c r="A233" s="51">
        <v>4320800</v>
      </c>
      <c r="B233" s="50" t="s">
        <v>644</v>
      </c>
      <c r="C233" s="51">
        <v>19</v>
      </c>
      <c r="D233" s="50" t="s">
        <v>1787</v>
      </c>
      <c r="E233" s="50" t="s">
        <v>1786</v>
      </c>
      <c r="F233" s="51">
        <v>140</v>
      </c>
      <c r="G233" s="51">
        <v>12</v>
      </c>
      <c r="H233" s="51">
        <v>148</v>
      </c>
      <c r="I233" s="51">
        <v>160</v>
      </c>
      <c r="J233" s="53">
        <v>1.1399999999999999</v>
      </c>
      <c r="K233" s="51">
        <v>140</v>
      </c>
      <c r="L233" s="54">
        <v>9100</v>
      </c>
    </row>
    <row r="234" spans="1:12" ht="15.75" thickBot="1">
      <c r="A234" s="51">
        <v>4320859</v>
      </c>
      <c r="B234" s="50" t="s">
        <v>646</v>
      </c>
      <c r="C234" s="51">
        <v>8</v>
      </c>
      <c r="D234" s="50" t="s">
        <v>1793</v>
      </c>
      <c r="E234" s="50" t="s">
        <v>1786</v>
      </c>
      <c r="F234" s="51">
        <v>80</v>
      </c>
      <c r="G234" s="51">
        <v>10</v>
      </c>
      <c r="H234" s="51">
        <v>52</v>
      </c>
      <c r="I234" s="51">
        <v>62</v>
      </c>
      <c r="J234" s="53">
        <v>0.78</v>
      </c>
      <c r="K234" s="51">
        <v>60</v>
      </c>
      <c r="L234" s="54">
        <v>3900</v>
      </c>
    </row>
    <row r="235" spans="1:12" ht="15.75" thickBot="1">
      <c r="A235" s="51">
        <v>4320909</v>
      </c>
      <c r="B235" s="50" t="s">
        <v>647</v>
      </c>
      <c r="C235" s="51">
        <v>18</v>
      </c>
      <c r="D235" s="50" t="s">
        <v>1787</v>
      </c>
      <c r="E235" s="50" t="s">
        <v>1786</v>
      </c>
      <c r="F235" s="51">
        <v>140</v>
      </c>
      <c r="G235" s="51">
        <v>5</v>
      </c>
      <c r="H235" s="51">
        <v>90</v>
      </c>
      <c r="I235" s="51">
        <v>95</v>
      </c>
      <c r="J235" s="53">
        <v>0.68</v>
      </c>
      <c r="K235" s="51">
        <v>77</v>
      </c>
      <c r="L235" s="54">
        <v>5005</v>
      </c>
    </row>
    <row r="236" spans="1:12" ht="15.75" thickBot="1">
      <c r="A236" s="51">
        <v>4321006</v>
      </c>
      <c r="B236" s="50" t="s">
        <v>649</v>
      </c>
      <c r="C236" s="51">
        <v>19</v>
      </c>
      <c r="D236" s="50" t="s">
        <v>1787</v>
      </c>
      <c r="E236" s="50" t="s">
        <v>1786</v>
      </c>
      <c r="F236" s="51">
        <v>80</v>
      </c>
      <c r="G236" s="51">
        <v>8</v>
      </c>
      <c r="H236" s="51">
        <v>75</v>
      </c>
      <c r="I236" s="51">
        <v>83</v>
      </c>
      <c r="J236" s="53">
        <v>1.04</v>
      </c>
      <c r="K236" s="51">
        <v>80</v>
      </c>
      <c r="L236" s="54">
        <v>5200</v>
      </c>
    </row>
    <row r="237" spans="1:12" ht="15.75" thickBot="1">
      <c r="A237" s="51">
        <v>4321204</v>
      </c>
      <c r="B237" s="50" t="s">
        <v>651</v>
      </c>
      <c r="C237" s="51">
        <v>6</v>
      </c>
      <c r="D237" s="50" t="s">
        <v>1793</v>
      </c>
      <c r="E237" s="50" t="s">
        <v>1786</v>
      </c>
      <c r="F237" s="51">
        <v>192</v>
      </c>
      <c r="G237" s="51">
        <v>8</v>
      </c>
      <c r="H237" s="51">
        <v>183</v>
      </c>
      <c r="I237" s="51">
        <v>191</v>
      </c>
      <c r="J237" s="53">
        <v>0.99</v>
      </c>
      <c r="K237" s="51">
        <v>136</v>
      </c>
      <c r="L237" s="54">
        <v>8840</v>
      </c>
    </row>
    <row r="238" spans="1:12" ht="15.75" thickBot="1">
      <c r="A238" s="51">
        <v>4321303</v>
      </c>
      <c r="B238" s="50" t="s">
        <v>653</v>
      </c>
      <c r="C238" s="51">
        <v>30</v>
      </c>
      <c r="D238" s="50" t="s">
        <v>1795</v>
      </c>
      <c r="E238" s="50" t="s">
        <v>1786</v>
      </c>
      <c r="F238" s="51">
        <v>128</v>
      </c>
      <c r="G238" s="51">
        <v>2</v>
      </c>
      <c r="H238" s="51">
        <v>64</v>
      </c>
      <c r="I238" s="51">
        <v>66</v>
      </c>
      <c r="J238" s="53">
        <v>0.52</v>
      </c>
      <c r="K238" s="51">
        <v>61</v>
      </c>
      <c r="L238" s="54">
        <v>3965</v>
      </c>
    </row>
    <row r="239" spans="1:12" ht="15.75" thickBot="1">
      <c r="A239" s="51">
        <v>4321329</v>
      </c>
      <c r="B239" s="50" t="s">
        <v>655</v>
      </c>
      <c r="C239" s="51">
        <v>15</v>
      </c>
      <c r="D239" s="50" t="s">
        <v>1792</v>
      </c>
      <c r="E239" s="50" t="s">
        <v>1786</v>
      </c>
      <c r="F239" s="51">
        <v>80</v>
      </c>
      <c r="G239" s="51">
        <v>2</v>
      </c>
      <c r="H239" s="51">
        <v>54</v>
      </c>
      <c r="I239" s="51">
        <v>56</v>
      </c>
      <c r="J239" s="53">
        <v>0.7</v>
      </c>
      <c r="K239" s="51">
        <v>56</v>
      </c>
      <c r="L239" s="54">
        <v>3640</v>
      </c>
    </row>
    <row r="240" spans="1:12" ht="15.75" thickBot="1">
      <c r="A240" s="51">
        <v>4321402</v>
      </c>
      <c r="B240" s="50" t="s">
        <v>658</v>
      </c>
      <c r="C240" s="51">
        <v>15</v>
      </c>
      <c r="D240" s="50" t="s">
        <v>1792</v>
      </c>
      <c r="E240" s="50" t="s">
        <v>1786</v>
      </c>
      <c r="F240" s="51">
        <v>120</v>
      </c>
      <c r="G240" s="51">
        <v>6</v>
      </c>
      <c r="H240" s="51">
        <v>96</v>
      </c>
      <c r="I240" s="51">
        <v>102</v>
      </c>
      <c r="J240" s="53">
        <v>0.85</v>
      </c>
      <c r="K240" s="51">
        <v>74</v>
      </c>
      <c r="L240" s="54">
        <v>4810</v>
      </c>
    </row>
    <row r="241" spans="1:12" ht="15.75" thickBot="1">
      <c r="A241" s="51">
        <v>4321436</v>
      </c>
      <c r="B241" s="50" t="s">
        <v>659</v>
      </c>
      <c r="C241" s="51">
        <v>4</v>
      </c>
      <c r="D241" s="50" t="s">
        <v>1797</v>
      </c>
      <c r="E241" s="50" t="s">
        <v>1786</v>
      </c>
      <c r="F241" s="51">
        <v>100</v>
      </c>
      <c r="G241" s="51">
        <v>6</v>
      </c>
      <c r="H241" s="51">
        <v>117</v>
      </c>
      <c r="I241" s="51">
        <v>123</v>
      </c>
      <c r="J241" s="53">
        <v>1.23</v>
      </c>
      <c r="K241" s="51">
        <v>100</v>
      </c>
      <c r="L241" s="54">
        <v>6500</v>
      </c>
    </row>
    <row r="242" spans="1:12" ht="15.75" thickBot="1">
      <c r="A242" s="51">
        <v>4321451</v>
      </c>
      <c r="B242" s="50" t="s">
        <v>661</v>
      </c>
      <c r="C242" s="51">
        <v>30</v>
      </c>
      <c r="D242" s="50" t="s">
        <v>1795</v>
      </c>
      <c r="E242" s="50" t="s">
        <v>1786</v>
      </c>
      <c r="F242" s="51">
        <v>120</v>
      </c>
      <c r="G242" s="51">
        <v>5</v>
      </c>
      <c r="H242" s="51">
        <v>71</v>
      </c>
      <c r="I242" s="51">
        <v>76</v>
      </c>
      <c r="J242" s="53">
        <v>0.63</v>
      </c>
      <c r="K242" s="51">
        <v>76</v>
      </c>
      <c r="L242" s="54">
        <v>4940</v>
      </c>
    </row>
    <row r="243" spans="1:12" ht="15.75" thickBot="1">
      <c r="A243" s="51">
        <v>4321600</v>
      </c>
      <c r="B243" s="50" t="s">
        <v>669</v>
      </c>
      <c r="C243" s="51">
        <v>5</v>
      </c>
      <c r="D243" s="50" t="s">
        <v>1797</v>
      </c>
      <c r="E243" s="50" t="s">
        <v>1786</v>
      </c>
      <c r="F243" s="51">
        <v>240</v>
      </c>
      <c r="G243" s="51">
        <v>21</v>
      </c>
      <c r="H243" s="51">
        <v>173</v>
      </c>
      <c r="I243" s="51">
        <v>194</v>
      </c>
      <c r="J243" s="53">
        <v>0.81</v>
      </c>
      <c r="K243" s="51">
        <v>187</v>
      </c>
      <c r="L243" s="54">
        <v>12155</v>
      </c>
    </row>
    <row r="244" spans="1:12" ht="15.75" thickBot="1">
      <c r="A244" s="51">
        <v>4321709</v>
      </c>
      <c r="B244" s="50" t="s">
        <v>674</v>
      </c>
      <c r="C244" s="51">
        <v>6</v>
      </c>
      <c r="D244" s="50" t="s">
        <v>1793</v>
      </c>
      <c r="E244" s="50" t="s">
        <v>1786</v>
      </c>
      <c r="F244" s="51">
        <v>80</v>
      </c>
      <c r="G244" s="51">
        <v>12</v>
      </c>
      <c r="H244" s="51">
        <v>62</v>
      </c>
      <c r="I244" s="51">
        <v>74</v>
      </c>
      <c r="J244" s="53">
        <v>0.93</v>
      </c>
      <c r="K244" s="51">
        <v>48</v>
      </c>
      <c r="L244" s="54">
        <v>3120</v>
      </c>
    </row>
    <row r="245" spans="1:12" ht="15.75" thickBot="1">
      <c r="A245" s="51">
        <v>4321832</v>
      </c>
      <c r="B245" s="50" t="s">
        <v>677</v>
      </c>
      <c r="C245" s="51">
        <v>4</v>
      </c>
      <c r="D245" s="50" t="s">
        <v>1797</v>
      </c>
      <c r="E245" s="50" t="s">
        <v>1786</v>
      </c>
      <c r="F245" s="51">
        <v>100</v>
      </c>
      <c r="G245" s="51">
        <v>9</v>
      </c>
      <c r="H245" s="51">
        <v>73</v>
      </c>
      <c r="I245" s="51">
        <v>82</v>
      </c>
      <c r="J245" s="53">
        <v>0.82</v>
      </c>
      <c r="K245" s="51">
        <v>78</v>
      </c>
      <c r="L245" s="54">
        <v>5070</v>
      </c>
    </row>
    <row r="246" spans="1:12" ht="15.75" thickBot="1">
      <c r="A246" s="51">
        <v>4321956</v>
      </c>
      <c r="B246" s="50" t="s">
        <v>680</v>
      </c>
      <c r="C246" s="51">
        <v>20</v>
      </c>
      <c r="D246" s="50" t="s">
        <v>1799</v>
      </c>
      <c r="E246" s="50" t="s">
        <v>1786</v>
      </c>
      <c r="F246" s="51">
        <v>120</v>
      </c>
      <c r="G246" s="51">
        <v>3</v>
      </c>
      <c r="H246" s="51">
        <v>93</v>
      </c>
      <c r="I246" s="51">
        <v>96</v>
      </c>
      <c r="J246" s="53">
        <v>0.8</v>
      </c>
      <c r="K246" s="51">
        <v>90</v>
      </c>
      <c r="L246" s="54">
        <v>5850</v>
      </c>
    </row>
    <row r="247" spans="1:12" ht="15.75" thickBot="1">
      <c r="A247" s="51">
        <v>4322103</v>
      </c>
      <c r="B247" s="50" t="s">
        <v>682</v>
      </c>
      <c r="C247" s="51">
        <v>14</v>
      </c>
      <c r="D247" s="50" t="s">
        <v>1790</v>
      </c>
      <c r="E247" s="50" t="s">
        <v>1786</v>
      </c>
      <c r="F247" s="51">
        <v>40</v>
      </c>
      <c r="G247" s="51">
        <v>4</v>
      </c>
      <c r="H247" s="51">
        <v>36</v>
      </c>
      <c r="I247" s="51">
        <v>40</v>
      </c>
      <c r="J247" s="53">
        <v>1</v>
      </c>
      <c r="K247" s="51">
        <v>39</v>
      </c>
      <c r="L247" s="54">
        <v>2535</v>
      </c>
    </row>
    <row r="248" spans="1:12" ht="15.75" thickBot="1">
      <c r="A248" s="51">
        <v>4322202</v>
      </c>
      <c r="B248" s="50" t="s">
        <v>686</v>
      </c>
      <c r="C248" s="51">
        <v>12</v>
      </c>
      <c r="D248" s="50" t="s">
        <v>1788</v>
      </c>
      <c r="E248" s="50" t="s">
        <v>1789</v>
      </c>
      <c r="F248" s="51">
        <v>160</v>
      </c>
      <c r="G248" s="52"/>
      <c r="H248" s="52"/>
      <c r="I248" s="52"/>
      <c r="J248" s="53">
        <v>0</v>
      </c>
      <c r="K248" s="51">
        <v>160</v>
      </c>
      <c r="L248" s="54">
        <v>10400</v>
      </c>
    </row>
    <row r="249" spans="1:12" ht="15.75" thickBot="1">
      <c r="A249" s="51">
        <v>4322376</v>
      </c>
      <c r="B249" s="50" t="s">
        <v>693</v>
      </c>
      <c r="C249" s="51">
        <v>2</v>
      </c>
      <c r="D249" s="50" t="s">
        <v>1788</v>
      </c>
      <c r="E249" s="50" t="s">
        <v>1786</v>
      </c>
      <c r="F249" s="51">
        <v>72</v>
      </c>
      <c r="G249" s="51">
        <v>3</v>
      </c>
      <c r="H249" s="51">
        <v>48</v>
      </c>
      <c r="I249" s="51">
        <v>51</v>
      </c>
      <c r="J249" s="53">
        <v>0.71</v>
      </c>
      <c r="K249" s="51">
        <v>50</v>
      </c>
      <c r="L249" s="54">
        <v>3250</v>
      </c>
    </row>
    <row r="250" spans="1:12" ht="15.75" thickBot="1">
      <c r="A250" s="51">
        <v>4322400</v>
      </c>
      <c r="B250" s="50" t="s">
        <v>695</v>
      </c>
      <c r="C250" s="51">
        <v>3</v>
      </c>
      <c r="D250" s="50" t="s">
        <v>1791</v>
      </c>
      <c r="E250" s="50" t="s">
        <v>1786</v>
      </c>
      <c r="F250" s="51">
        <v>400</v>
      </c>
      <c r="G250" s="51">
        <v>57</v>
      </c>
      <c r="H250" s="51">
        <v>340</v>
      </c>
      <c r="I250" s="51">
        <v>397</v>
      </c>
      <c r="J250" s="53">
        <v>0.99</v>
      </c>
      <c r="K250" s="51">
        <v>359</v>
      </c>
      <c r="L250" s="54">
        <v>23335</v>
      </c>
    </row>
    <row r="251" spans="1:12" ht="15.75" thickBot="1">
      <c r="A251" s="51">
        <v>4322509</v>
      </c>
      <c r="B251" s="50" t="s">
        <v>697</v>
      </c>
      <c r="C251" s="51">
        <v>24</v>
      </c>
      <c r="D251" s="50" t="s">
        <v>1796</v>
      </c>
      <c r="E251" s="50" t="s">
        <v>1786</v>
      </c>
      <c r="F251" s="51">
        <v>180</v>
      </c>
      <c r="G251" s="51">
        <v>5</v>
      </c>
      <c r="H251" s="51">
        <v>71</v>
      </c>
      <c r="I251" s="51">
        <v>76</v>
      </c>
      <c r="J251" s="53">
        <v>0.42</v>
      </c>
      <c r="K251" s="51">
        <v>60</v>
      </c>
      <c r="L251" s="54">
        <v>3900</v>
      </c>
    </row>
    <row r="252" spans="1:12" ht="15.75" thickBot="1">
      <c r="A252" s="51">
        <v>4322608</v>
      </c>
      <c r="B252" s="50" t="s">
        <v>704</v>
      </c>
      <c r="C252" s="51">
        <v>28</v>
      </c>
      <c r="D252" s="50" t="s">
        <v>1803</v>
      </c>
      <c r="E252" s="50" t="s">
        <v>1786</v>
      </c>
      <c r="F252" s="51">
        <v>144</v>
      </c>
      <c r="G252" s="51">
        <v>3</v>
      </c>
      <c r="H252" s="51">
        <v>97</v>
      </c>
      <c r="I252" s="51">
        <v>100</v>
      </c>
      <c r="J252" s="53">
        <v>0.69</v>
      </c>
      <c r="K252" s="51">
        <v>93</v>
      </c>
      <c r="L252" s="54">
        <v>6045</v>
      </c>
    </row>
    <row r="253" spans="1:12" ht="15.75" thickBot="1">
      <c r="A253" s="51">
        <v>4322707</v>
      </c>
      <c r="B253" s="50" t="s">
        <v>706</v>
      </c>
      <c r="C253" s="51">
        <v>28</v>
      </c>
      <c r="D253" s="50" t="s">
        <v>1803</v>
      </c>
      <c r="E253" s="50" t="s">
        <v>1786</v>
      </c>
      <c r="F253" s="51">
        <v>100</v>
      </c>
      <c r="G253" s="51">
        <v>16</v>
      </c>
      <c r="H253" s="51">
        <v>91</v>
      </c>
      <c r="I253" s="51">
        <v>107</v>
      </c>
      <c r="J253" s="53">
        <v>1.07</v>
      </c>
      <c r="K253" s="51">
        <v>98</v>
      </c>
      <c r="L253" s="54">
        <v>6370</v>
      </c>
    </row>
    <row r="254" spans="1:12" ht="15.75" thickBot="1">
      <c r="A254" s="51">
        <v>4323002</v>
      </c>
      <c r="B254" s="50" t="s">
        <v>712</v>
      </c>
      <c r="C254" s="51">
        <v>10</v>
      </c>
      <c r="D254" s="50" t="s">
        <v>1793</v>
      </c>
      <c r="E254" s="50" t="s">
        <v>1786</v>
      </c>
      <c r="F254" s="51">
        <v>480</v>
      </c>
      <c r="G254" s="51">
        <v>34</v>
      </c>
      <c r="H254" s="51">
        <v>343</v>
      </c>
      <c r="I254" s="51">
        <v>377</v>
      </c>
      <c r="J254" s="53">
        <v>0.79</v>
      </c>
      <c r="K254" s="51">
        <v>368</v>
      </c>
      <c r="L254" s="54">
        <v>23920</v>
      </c>
    </row>
    <row r="255" spans="1:12" ht="15.75" thickBot="1">
      <c r="A255" s="51">
        <v>4323101</v>
      </c>
      <c r="B255" s="50" t="s">
        <v>714</v>
      </c>
      <c r="C255" s="51">
        <v>15</v>
      </c>
      <c r="D255" s="50" t="s">
        <v>1792</v>
      </c>
      <c r="E255" s="50" t="s">
        <v>1786</v>
      </c>
      <c r="F255" s="51">
        <v>60</v>
      </c>
      <c r="G255" s="51">
        <v>8</v>
      </c>
      <c r="H255" s="51">
        <v>52</v>
      </c>
      <c r="I255" s="51">
        <v>60</v>
      </c>
      <c r="J255" s="53">
        <v>1</v>
      </c>
      <c r="K255" s="51">
        <v>58</v>
      </c>
      <c r="L255" s="54">
        <v>3770</v>
      </c>
    </row>
    <row r="256" spans="1:12" ht="15.75" thickBot="1">
      <c r="A256" s="51">
        <v>4323358</v>
      </c>
      <c r="B256" s="50" t="s">
        <v>717</v>
      </c>
      <c r="C256" s="51">
        <v>18</v>
      </c>
      <c r="D256" s="50" t="s">
        <v>1787</v>
      </c>
      <c r="E256" s="50" t="s">
        <v>1786</v>
      </c>
      <c r="F256" s="51">
        <v>100</v>
      </c>
      <c r="G256" s="51">
        <v>8</v>
      </c>
      <c r="H256" s="51">
        <v>84</v>
      </c>
      <c r="I256" s="51">
        <v>92</v>
      </c>
      <c r="J256" s="53">
        <v>0.92</v>
      </c>
      <c r="K256" s="51">
        <v>90</v>
      </c>
      <c r="L256" s="54">
        <v>5850</v>
      </c>
    </row>
    <row r="257" spans="1:12" ht="15.75" thickBot="1">
      <c r="A257" s="51">
        <v>4323457</v>
      </c>
      <c r="B257" s="50" t="s">
        <v>720</v>
      </c>
      <c r="C257" s="51">
        <v>1</v>
      </c>
      <c r="D257" s="50" t="s">
        <v>1788</v>
      </c>
      <c r="E257" s="50" t="s">
        <v>1786</v>
      </c>
      <c r="F257" s="51">
        <v>64</v>
      </c>
      <c r="G257" s="51">
        <v>4</v>
      </c>
      <c r="H257" s="51">
        <v>80</v>
      </c>
      <c r="I257" s="51">
        <v>84</v>
      </c>
      <c r="J257" s="53">
        <v>1.31</v>
      </c>
      <c r="K257" s="51">
        <v>31</v>
      </c>
      <c r="L257" s="54">
        <v>2015</v>
      </c>
    </row>
    <row r="258" spans="1:12" ht="15.75" thickBot="1">
      <c r="A258" s="51">
        <v>4323507</v>
      </c>
      <c r="B258" s="50" t="s">
        <v>721</v>
      </c>
      <c r="C258" s="51">
        <v>15</v>
      </c>
      <c r="D258" s="50" t="s">
        <v>1792</v>
      </c>
      <c r="E258" s="50" t="s">
        <v>1786</v>
      </c>
      <c r="F258" s="51">
        <v>80</v>
      </c>
      <c r="G258" s="51">
        <v>15</v>
      </c>
      <c r="H258" s="51">
        <v>54</v>
      </c>
      <c r="I258" s="51">
        <v>69</v>
      </c>
      <c r="J258" s="53">
        <v>0.86</v>
      </c>
      <c r="K258" s="51">
        <v>69</v>
      </c>
      <c r="L258" s="54">
        <v>4485</v>
      </c>
    </row>
    <row r="259" spans="1:12" ht="15.75" thickBot="1">
      <c r="A259" s="51">
        <v>4323705</v>
      </c>
      <c r="B259" s="50" t="s">
        <v>723</v>
      </c>
      <c r="C259" s="51">
        <v>15</v>
      </c>
      <c r="D259" s="50" t="s">
        <v>1792</v>
      </c>
      <c r="E259" s="50" t="s">
        <v>1786</v>
      </c>
      <c r="F259" s="51">
        <v>120</v>
      </c>
      <c r="G259" s="51">
        <v>17</v>
      </c>
      <c r="H259" s="51">
        <v>155</v>
      </c>
      <c r="I259" s="51">
        <v>172</v>
      </c>
      <c r="J259" s="53">
        <v>1.43</v>
      </c>
      <c r="K259" s="51">
        <v>120</v>
      </c>
      <c r="L259" s="54">
        <v>7800</v>
      </c>
    </row>
  </sheetData>
  <sheetProtection algorithmName="SHA-512" hashValue="w04yvPu6Qpq0nwjVUaEu+EwDH7R8TwEk/UP0XCVIlRPsXingcDrjA+jM/v6qAxVCG64PEfFsBIgRgQnvk0GN3Q==" saltValue="+chn0yfCRpKoJrN0wEp+AA==" spinCount="100000" sheet="1" objects="1" scenarios="1"/>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F503"/>
  <sheetViews>
    <sheetView workbookViewId="0">
      <selection activeCell="K29" sqref="A22:K29"/>
    </sheetView>
  </sheetViews>
  <sheetFormatPr defaultRowHeight="15"/>
  <cols>
    <col min="5" max="5" width="7.42578125" bestFit="1" customWidth="1"/>
    <col min="6" max="6" width="9.85546875" bestFit="1" customWidth="1"/>
  </cols>
  <sheetData>
    <row r="1" spans="1:6" ht="28.5">
      <c r="A1" s="12" t="s">
        <v>1806</v>
      </c>
      <c r="B1" s="13"/>
      <c r="C1" s="13"/>
      <c r="D1" s="13"/>
      <c r="E1" s="13"/>
      <c r="F1" s="13"/>
    </row>
    <row r="2" spans="1:6">
      <c r="A2" s="14"/>
      <c r="B2" s="14"/>
      <c r="C2" s="14"/>
      <c r="D2" s="14"/>
      <c r="E2" s="14"/>
      <c r="F2" s="14"/>
    </row>
    <row r="3" spans="1:6">
      <c r="A3" s="15"/>
      <c r="B3" s="15"/>
      <c r="C3" s="15"/>
      <c r="D3" s="15"/>
      <c r="E3" s="15"/>
      <c r="F3" s="15"/>
    </row>
    <row r="4" spans="1:6" ht="24" customHeight="1">
      <c r="A4" s="115" t="s">
        <v>50</v>
      </c>
      <c r="B4" s="115" t="s">
        <v>1807</v>
      </c>
      <c r="C4" s="115" t="s">
        <v>53</v>
      </c>
      <c r="D4" s="115" t="s">
        <v>1808</v>
      </c>
      <c r="E4" s="116" t="s">
        <v>1809</v>
      </c>
      <c r="F4" s="116"/>
    </row>
    <row r="5" spans="1:6" ht="36.75">
      <c r="A5" s="115"/>
      <c r="B5" s="115"/>
      <c r="C5" s="115"/>
      <c r="D5" s="115"/>
      <c r="E5" s="16" t="s">
        <v>1810</v>
      </c>
      <c r="F5" s="16" t="s">
        <v>1811</v>
      </c>
    </row>
    <row r="6" spans="1:6" ht="15.75" thickBot="1">
      <c r="A6" s="17"/>
      <c r="B6" s="18"/>
      <c r="C6" s="18"/>
      <c r="D6" s="17"/>
      <c r="E6" s="19">
        <v>32</v>
      </c>
      <c r="F6" s="20">
        <v>464136.56</v>
      </c>
    </row>
    <row r="7" spans="1:6" ht="15.75" thickBot="1">
      <c r="A7" s="21">
        <v>430003</v>
      </c>
      <c r="B7" s="21">
        <v>22</v>
      </c>
      <c r="C7" s="21">
        <v>7</v>
      </c>
      <c r="D7" s="22" t="s">
        <v>0</v>
      </c>
      <c r="E7" s="21" t="s">
        <v>1812</v>
      </c>
      <c r="F7" s="21" t="s">
        <v>1812</v>
      </c>
    </row>
    <row r="8" spans="1:6" ht="25.5" thickBot="1">
      <c r="A8" s="21">
        <v>430005</v>
      </c>
      <c r="B8" s="21">
        <v>18</v>
      </c>
      <c r="C8" s="21">
        <v>6</v>
      </c>
      <c r="D8" s="22" t="s">
        <v>56</v>
      </c>
      <c r="E8" s="21" t="s">
        <v>1812</v>
      </c>
      <c r="F8" s="21" t="s">
        <v>1812</v>
      </c>
    </row>
    <row r="9" spans="1:6" ht="15.75" thickBot="1">
      <c r="A9" s="21">
        <v>430010</v>
      </c>
      <c r="B9" s="21">
        <v>1</v>
      </c>
      <c r="C9" s="21">
        <v>4</v>
      </c>
      <c r="D9" s="22" t="s">
        <v>57</v>
      </c>
      <c r="E9" s="21" t="s">
        <v>1812</v>
      </c>
      <c r="F9" s="21" t="s">
        <v>1812</v>
      </c>
    </row>
    <row r="10" spans="1:6" ht="15.75" thickBot="1">
      <c r="A10" s="21">
        <v>430020</v>
      </c>
      <c r="B10" s="21">
        <v>13</v>
      </c>
      <c r="C10" s="21">
        <v>17</v>
      </c>
      <c r="D10" s="22" t="s">
        <v>59</v>
      </c>
      <c r="E10" s="21" t="s">
        <v>1812</v>
      </c>
      <c r="F10" s="21" t="s">
        <v>1812</v>
      </c>
    </row>
    <row r="11" spans="1:6" ht="15.75" thickBot="1">
      <c r="A11" s="21">
        <v>430030</v>
      </c>
      <c r="B11" s="21">
        <v>14</v>
      </c>
      <c r="C11" s="21">
        <v>14</v>
      </c>
      <c r="D11" s="22" t="s">
        <v>60</v>
      </c>
      <c r="E11" s="21" t="s">
        <v>1812</v>
      </c>
      <c r="F11" s="21" t="s">
        <v>1812</v>
      </c>
    </row>
    <row r="12" spans="1:6" ht="15.75" thickBot="1">
      <c r="A12" s="21">
        <v>430040</v>
      </c>
      <c r="B12" s="21">
        <v>3</v>
      </c>
      <c r="C12" s="21">
        <v>10</v>
      </c>
      <c r="D12" s="22" t="s">
        <v>61</v>
      </c>
      <c r="E12" s="21" t="s">
        <v>1812</v>
      </c>
      <c r="F12" s="21" t="s">
        <v>1812</v>
      </c>
    </row>
    <row r="13" spans="1:6" ht="15.75" thickBot="1">
      <c r="A13" s="21">
        <v>430045</v>
      </c>
      <c r="B13" s="21">
        <v>14</v>
      </c>
      <c r="C13" s="21">
        <v>14</v>
      </c>
      <c r="D13" s="22" t="s">
        <v>63</v>
      </c>
      <c r="E13" s="21" t="s">
        <v>1812</v>
      </c>
      <c r="F13" s="21" t="s">
        <v>1812</v>
      </c>
    </row>
    <row r="14" spans="1:6" ht="37.5" thickBot="1">
      <c r="A14" s="21">
        <v>430047</v>
      </c>
      <c r="B14" s="21">
        <v>17</v>
      </c>
      <c r="C14" s="21">
        <v>6</v>
      </c>
      <c r="D14" s="22" t="s">
        <v>64</v>
      </c>
      <c r="E14" s="21" t="s">
        <v>1812</v>
      </c>
      <c r="F14" s="21" t="s">
        <v>1812</v>
      </c>
    </row>
    <row r="15" spans="1:6" ht="15.75" thickBot="1">
      <c r="A15" s="21">
        <v>430050</v>
      </c>
      <c r="B15" s="21">
        <v>15</v>
      </c>
      <c r="C15" s="21">
        <v>2</v>
      </c>
      <c r="D15" s="22" t="s">
        <v>65</v>
      </c>
      <c r="E15" s="21" t="s">
        <v>1812</v>
      </c>
      <c r="F15" s="21" t="s">
        <v>1812</v>
      </c>
    </row>
    <row r="16" spans="1:6" ht="25.5" thickBot="1">
      <c r="A16" s="21">
        <v>430055</v>
      </c>
      <c r="B16" s="21">
        <v>19</v>
      </c>
      <c r="C16" s="21">
        <v>6</v>
      </c>
      <c r="D16" s="22" t="s">
        <v>66</v>
      </c>
      <c r="E16" s="21" t="s">
        <v>1812</v>
      </c>
      <c r="F16" s="21" t="s">
        <v>1812</v>
      </c>
    </row>
    <row r="17" spans="1:6" ht="15.75" thickBot="1">
      <c r="A17" s="21">
        <v>430057</v>
      </c>
      <c r="B17" s="21">
        <v>26</v>
      </c>
      <c r="C17" s="21">
        <v>5</v>
      </c>
      <c r="D17" s="22" t="s">
        <v>67</v>
      </c>
      <c r="E17" s="21" t="s">
        <v>1812</v>
      </c>
      <c r="F17" s="21" t="s">
        <v>1812</v>
      </c>
    </row>
    <row r="18" spans="1:6" ht="15.75" thickBot="1">
      <c r="A18" s="21">
        <v>430060</v>
      </c>
      <c r="B18" s="21">
        <v>10</v>
      </c>
      <c r="C18" s="21">
        <v>1</v>
      </c>
      <c r="D18" s="22" t="s">
        <v>68</v>
      </c>
      <c r="E18" s="21" t="s">
        <v>1812</v>
      </c>
      <c r="F18" s="21" t="s">
        <v>1812</v>
      </c>
    </row>
    <row r="19" spans="1:6" ht="25.5" thickBot="1">
      <c r="A19" s="21">
        <v>430063</v>
      </c>
      <c r="B19" s="21">
        <v>21</v>
      </c>
      <c r="C19" s="21">
        <v>3</v>
      </c>
      <c r="D19" s="22" t="s">
        <v>70</v>
      </c>
      <c r="E19" s="21" t="s">
        <v>1812</v>
      </c>
      <c r="F19" s="21" t="s">
        <v>1812</v>
      </c>
    </row>
    <row r="20" spans="1:6" ht="25.5" thickBot="1">
      <c r="A20" s="21">
        <v>430064</v>
      </c>
      <c r="B20" s="21">
        <v>15</v>
      </c>
      <c r="C20" s="21">
        <v>2</v>
      </c>
      <c r="D20" s="22" t="s">
        <v>72</v>
      </c>
      <c r="E20" s="21" t="s">
        <v>1812</v>
      </c>
      <c r="F20" s="21" t="s">
        <v>1812</v>
      </c>
    </row>
    <row r="21" spans="1:6" ht="25.5" thickBot="1">
      <c r="A21" s="21">
        <v>430066</v>
      </c>
      <c r="B21" s="21">
        <v>18</v>
      </c>
      <c r="C21" s="21">
        <v>6</v>
      </c>
      <c r="D21" s="22" t="s">
        <v>73</v>
      </c>
      <c r="E21" s="21" t="s">
        <v>1812</v>
      </c>
      <c r="F21" s="21" t="s">
        <v>1812</v>
      </c>
    </row>
    <row r="22" spans="1:6" ht="25.5" thickBot="1">
      <c r="A22" s="21">
        <v>430070</v>
      </c>
      <c r="B22" s="21">
        <v>29</v>
      </c>
      <c r="C22" s="21">
        <v>16</v>
      </c>
      <c r="D22" s="22" t="s">
        <v>74</v>
      </c>
      <c r="E22" s="21" t="s">
        <v>1812</v>
      </c>
      <c r="F22" s="21" t="s">
        <v>1812</v>
      </c>
    </row>
    <row r="23" spans="1:6" ht="25.5" thickBot="1">
      <c r="A23" s="21">
        <v>430080</v>
      </c>
      <c r="B23" s="21">
        <v>26</v>
      </c>
      <c r="C23" s="21">
        <v>5</v>
      </c>
      <c r="D23" s="22" t="s">
        <v>75</v>
      </c>
      <c r="E23" s="21" t="s">
        <v>1812</v>
      </c>
      <c r="F23" s="21" t="s">
        <v>1812</v>
      </c>
    </row>
    <row r="24" spans="1:6" ht="15.75" thickBot="1">
      <c r="A24" s="21">
        <v>430085</v>
      </c>
      <c r="B24" s="21">
        <v>9</v>
      </c>
      <c r="C24" s="21">
        <v>1</v>
      </c>
      <c r="D24" s="22" t="s">
        <v>76</v>
      </c>
      <c r="E24" s="21" t="s">
        <v>1812</v>
      </c>
      <c r="F24" s="21" t="s">
        <v>1812</v>
      </c>
    </row>
    <row r="25" spans="1:6" ht="15.75" thickBot="1">
      <c r="A25" s="21">
        <v>430087</v>
      </c>
      <c r="B25" s="21">
        <v>7</v>
      </c>
      <c r="C25" s="21">
        <v>1</v>
      </c>
      <c r="D25" s="22" t="s">
        <v>78</v>
      </c>
      <c r="E25" s="21" t="s">
        <v>1812</v>
      </c>
      <c r="F25" s="21" t="s">
        <v>1812</v>
      </c>
    </row>
    <row r="26" spans="1:6" ht="15.75" thickBot="1">
      <c r="A26" s="21">
        <v>430090</v>
      </c>
      <c r="B26" s="21">
        <v>16</v>
      </c>
      <c r="C26" s="21">
        <v>11</v>
      </c>
      <c r="D26" s="22" t="s">
        <v>79</v>
      </c>
      <c r="E26" s="21" t="s">
        <v>1812</v>
      </c>
      <c r="F26" s="21" t="s">
        <v>1812</v>
      </c>
    </row>
    <row r="27" spans="1:6" ht="25.5" thickBot="1">
      <c r="A27" s="21">
        <v>430100</v>
      </c>
      <c r="B27" s="21">
        <v>29</v>
      </c>
      <c r="C27" s="21">
        <v>16</v>
      </c>
      <c r="D27" s="22" t="s">
        <v>80</v>
      </c>
      <c r="E27" s="21" t="s">
        <v>1812</v>
      </c>
      <c r="F27" s="21" t="s">
        <v>1812</v>
      </c>
    </row>
    <row r="28" spans="1:6" ht="25.5" thickBot="1">
      <c r="A28" s="21">
        <v>430105</v>
      </c>
      <c r="B28" s="21">
        <v>4</v>
      </c>
      <c r="C28" s="21">
        <v>18</v>
      </c>
      <c r="D28" s="22" t="s">
        <v>82</v>
      </c>
      <c r="E28" s="21" t="s">
        <v>1812</v>
      </c>
      <c r="F28" s="21" t="s">
        <v>1812</v>
      </c>
    </row>
    <row r="29" spans="1:6" ht="25.5" thickBot="1">
      <c r="A29" s="21">
        <v>430107</v>
      </c>
      <c r="B29" s="21">
        <v>21</v>
      </c>
      <c r="C29" s="21">
        <v>3</v>
      </c>
      <c r="D29" s="22" t="s">
        <v>81</v>
      </c>
      <c r="E29" s="21" t="s">
        <v>1812</v>
      </c>
      <c r="F29" s="21" t="s">
        <v>1812</v>
      </c>
    </row>
    <row r="30" spans="1:6" ht="25.5" thickBot="1">
      <c r="A30" s="21">
        <v>430110</v>
      </c>
      <c r="B30" s="21">
        <v>9</v>
      </c>
      <c r="C30" s="21">
        <v>1</v>
      </c>
      <c r="D30" s="22" t="s">
        <v>85</v>
      </c>
      <c r="E30" s="21">
        <v>1</v>
      </c>
      <c r="F30" s="23">
        <v>10800</v>
      </c>
    </row>
    <row r="31" spans="1:6" ht="25.5" thickBot="1">
      <c r="A31" s="21">
        <v>430120</v>
      </c>
      <c r="B31" s="21">
        <v>27</v>
      </c>
      <c r="C31" s="21">
        <v>8</v>
      </c>
      <c r="D31" s="22" t="s">
        <v>83</v>
      </c>
      <c r="E31" s="21" t="s">
        <v>1812</v>
      </c>
      <c r="F31" s="21" t="s">
        <v>1812</v>
      </c>
    </row>
    <row r="32" spans="1:6" ht="25.5" thickBot="1">
      <c r="A32" s="21">
        <v>430130</v>
      </c>
      <c r="B32" s="21">
        <v>21</v>
      </c>
      <c r="C32" s="21">
        <v>3</v>
      </c>
      <c r="D32" s="22" t="s">
        <v>87</v>
      </c>
      <c r="E32" s="21" t="s">
        <v>1812</v>
      </c>
      <c r="F32" s="21" t="s">
        <v>1812</v>
      </c>
    </row>
    <row r="33" spans="1:6" ht="25.5" thickBot="1">
      <c r="A33" s="21">
        <v>430140</v>
      </c>
      <c r="B33" s="21">
        <v>19</v>
      </c>
      <c r="C33" s="21">
        <v>6</v>
      </c>
      <c r="D33" s="22" t="s">
        <v>89</v>
      </c>
      <c r="E33" s="21" t="s">
        <v>1812</v>
      </c>
      <c r="F33" s="21" t="s">
        <v>1812</v>
      </c>
    </row>
    <row r="34" spans="1:6" ht="25.5" thickBot="1">
      <c r="A34" s="21">
        <v>430150</v>
      </c>
      <c r="B34" s="21">
        <v>13</v>
      </c>
      <c r="C34" s="21">
        <v>17</v>
      </c>
      <c r="D34" s="22" t="s">
        <v>90</v>
      </c>
      <c r="E34" s="21" t="s">
        <v>1812</v>
      </c>
      <c r="F34" s="21" t="s">
        <v>1812</v>
      </c>
    </row>
    <row r="35" spans="1:6" ht="15.75" thickBot="1">
      <c r="A35" s="21">
        <v>430155</v>
      </c>
      <c r="B35" s="21">
        <v>16</v>
      </c>
      <c r="C35" s="21">
        <v>11</v>
      </c>
      <c r="D35" s="22" t="s">
        <v>91</v>
      </c>
      <c r="E35" s="21" t="s">
        <v>1812</v>
      </c>
      <c r="F35" s="21" t="s">
        <v>1812</v>
      </c>
    </row>
    <row r="36" spans="1:6" ht="15.75" thickBot="1">
      <c r="A36" s="21">
        <v>430160</v>
      </c>
      <c r="B36" s="21">
        <v>22</v>
      </c>
      <c r="C36" s="21">
        <v>7</v>
      </c>
      <c r="D36" s="22" t="s">
        <v>92</v>
      </c>
      <c r="E36" s="21" t="s">
        <v>1812</v>
      </c>
      <c r="F36" s="21" t="s">
        <v>1812</v>
      </c>
    </row>
    <row r="37" spans="1:6" ht="25.5" thickBot="1">
      <c r="A37" s="21">
        <v>430163</v>
      </c>
      <c r="B37" s="21">
        <v>5</v>
      </c>
      <c r="C37" s="21">
        <v>18</v>
      </c>
      <c r="D37" s="22" t="s">
        <v>94</v>
      </c>
      <c r="E37" s="21" t="s">
        <v>1812</v>
      </c>
      <c r="F37" s="21" t="s">
        <v>1812</v>
      </c>
    </row>
    <row r="38" spans="1:6" ht="15.75" thickBot="1">
      <c r="A38" s="21">
        <v>430165</v>
      </c>
      <c r="B38" s="21">
        <v>8</v>
      </c>
      <c r="C38" s="21">
        <v>1</v>
      </c>
      <c r="D38" s="22" t="s">
        <v>96</v>
      </c>
      <c r="E38" s="21" t="s">
        <v>1812</v>
      </c>
      <c r="F38" s="21" t="s">
        <v>1812</v>
      </c>
    </row>
    <row r="39" spans="1:6" ht="25.5" thickBot="1">
      <c r="A39" s="21">
        <v>430170</v>
      </c>
      <c r="B39" s="21">
        <v>16</v>
      </c>
      <c r="C39" s="21">
        <v>11</v>
      </c>
      <c r="D39" s="22" t="s">
        <v>97</v>
      </c>
      <c r="E39" s="21" t="s">
        <v>1812</v>
      </c>
      <c r="F39" s="21" t="s">
        <v>1812</v>
      </c>
    </row>
    <row r="40" spans="1:6" ht="25.5" thickBot="1">
      <c r="A40" s="21">
        <v>430175</v>
      </c>
      <c r="B40" s="21">
        <v>9</v>
      </c>
      <c r="C40" s="21">
        <v>1</v>
      </c>
      <c r="D40" s="22" t="s">
        <v>98</v>
      </c>
      <c r="E40" s="21" t="s">
        <v>1812</v>
      </c>
      <c r="F40" s="21" t="s">
        <v>1812</v>
      </c>
    </row>
    <row r="41" spans="1:6" ht="15.75" thickBot="1">
      <c r="A41" s="21">
        <v>430180</v>
      </c>
      <c r="B41" s="21">
        <v>18</v>
      </c>
      <c r="C41" s="21">
        <v>6</v>
      </c>
      <c r="D41" s="22" t="s">
        <v>107</v>
      </c>
      <c r="E41" s="21" t="s">
        <v>1812</v>
      </c>
      <c r="F41" s="21" t="s">
        <v>1812</v>
      </c>
    </row>
    <row r="42" spans="1:6" ht="25.5" thickBot="1">
      <c r="A42" s="21">
        <v>430185</v>
      </c>
      <c r="B42" s="21">
        <v>15</v>
      </c>
      <c r="C42" s="21">
        <v>2</v>
      </c>
      <c r="D42" s="22" t="s">
        <v>100</v>
      </c>
      <c r="E42" s="21" t="s">
        <v>1812</v>
      </c>
      <c r="F42" s="21" t="s">
        <v>1812</v>
      </c>
    </row>
    <row r="43" spans="1:6" ht="25.5" thickBot="1">
      <c r="A43" s="21">
        <v>430187</v>
      </c>
      <c r="B43" s="21">
        <v>3</v>
      </c>
      <c r="C43" s="21">
        <v>10</v>
      </c>
      <c r="D43" s="22" t="s">
        <v>101</v>
      </c>
      <c r="E43" s="21" t="s">
        <v>1812</v>
      </c>
      <c r="F43" s="21" t="s">
        <v>1812</v>
      </c>
    </row>
    <row r="44" spans="1:6" ht="25.5" thickBot="1">
      <c r="A44" s="21">
        <v>430190</v>
      </c>
      <c r="B44" s="21">
        <v>9</v>
      </c>
      <c r="C44" s="21">
        <v>1</v>
      </c>
      <c r="D44" s="22" t="s">
        <v>103</v>
      </c>
      <c r="E44" s="21" t="s">
        <v>1812</v>
      </c>
      <c r="F44" s="21" t="s">
        <v>1812</v>
      </c>
    </row>
    <row r="45" spans="1:6" ht="25.5" thickBot="1">
      <c r="A45" s="21">
        <v>430192</v>
      </c>
      <c r="B45" s="21">
        <v>16</v>
      </c>
      <c r="C45" s="21">
        <v>11</v>
      </c>
      <c r="D45" s="22" t="s">
        <v>105</v>
      </c>
      <c r="E45" s="21" t="s">
        <v>1812</v>
      </c>
      <c r="F45" s="21" t="s">
        <v>1812</v>
      </c>
    </row>
    <row r="46" spans="1:6" ht="25.5" thickBot="1">
      <c r="A46" s="21">
        <v>430195</v>
      </c>
      <c r="B46" s="21">
        <v>20</v>
      </c>
      <c r="C46" s="21">
        <v>15</v>
      </c>
      <c r="D46" s="22" t="s">
        <v>106</v>
      </c>
      <c r="E46" s="21" t="s">
        <v>1812</v>
      </c>
      <c r="F46" s="21" t="s">
        <v>1812</v>
      </c>
    </row>
    <row r="47" spans="1:6" ht="25.5" thickBot="1">
      <c r="A47" s="21">
        <v>430200</v>
      </c>
      <c r="B47" s="21">
        <v>19</v>
      </c>
      <c r="C47" s="21">
        <v>6</v>
      </c>
      <c r="D47" s="22" t="s">
        <v>109</v>
      </c>
      <c r="E47" s="21" t="s">
        <v>1812</v>
      </c>
      <c r="F47" s="21" t="s">
        <v>1812</v>
      </c>
    </row>
    <row r="48" spans="1:6" ht="37.5" thickBot="1">
      <c r="A48" s="21">
        <v>430205</v>
      </c>
      <c r="B48" s="21">
        <v>16</v>
      </c>
      <c r="C48" s="21">
        <v>11</v>
      </c>
      <c r="D48" s="22" t="s">
        <v>111</v>
      </c>
      <c r="E48" s="21" t="s">
        <v>1812</v>
      </c>
      <c r="F48" s="21" t="s">
        <v>1812</v>
      </c>
    </row>
    <row r="49" spans="1:6" ht="37.5" thickBot="1">
      <c r="A49" s="21">
        <v>430210</v>
      </c>
      <c r="B49" s="21">
        <v>25</v>
      </c>
      <c r="C49" s="21">
        <v>5</v>
      </c>
      <c r="D49" s="22" t="s">
        <v>113</v>
      </c>
      <c r="E49" s="21" t="s">
        <v>1812</v>
      </c>
      <c r="F49" s="21" t="s">
        <v>1812</v>
      </c>
    </row>
    <row r="50" spans="1:6" ht="37.5" thickBot="1">
      <c r="A50" s="21">
        <v>430215</v>
      </c>
      <c r="B50" s="21">
        <v>20</v>
      </c>
      <c r="C50" s="21">
        <v>15</v>
      </c>
      <c r="D50" s="22" t="s">
        <v>115</v>
      </c>
      <c r="E50" s="21" t="s">
        <v>1812</v>
      </c>
      <c r="F50" s="21" t="s">
        <v>1812</v>
      </c>
    </row>
    <row r="51" spans="1:6" ht="25.5" thickBot="1">
      <c r="A51" s="21">
        <v>430220</v>
      </c>
      <c r="B51" s="21">
        <v>14</v>
      </c>
      <c r="C51" s="21">
        <v>14</v>
      </c>
      <c r="D51" s="22" t="s">
        <v>116</v>
      </c>
      <c r="E51" s="21" t="s">
        <v>1812</v>
      </c>
      <c r="F51" s="21" t="s">
        <v>1812</v>
      </c>
    </row>
    <row r="52" spans="1:6" ht="37.5" thickBot="1">
      <c r="A52" s="21">
        <v>430222</v>
      </c>
      <c r="B52" s="21">
        <v>12</v>
      </c>
      <c r="C52" s="21">
        <v>9</v>
      </c>
      <c r="D52" s="22" t="s">
        <v>117</v>
      </c>
      <c r="E52" s="21" t="s">
        <v>1812</v>
      </c>
      <c r="F52" s="21" t="s">
        <v>1812</v>
      </c>
    </row>
    <row r="53" spans="1:6" ht="25.5" thickBot="1">
      <c r="A53" s="21">
        <v>430223</v>
      </c>
      <c r="B53" s="21">
        <v>12</v>
      </c>
      <c r="C53" s="21">
        <v>9</v>
      </c>
      <c r="D53" s="22" t="s">
        <v>118</v>
      </c>
      <c r="E53" s="21" t="s">
        <v>1812</v>
      </c>
      <c r="F53" s="21" t="s">
        <v>1812</v>
      </c>
    </row>
    <row r="54" spans="1:6" ht="25.5" thickBot="1">
      <c r="A54" s="21">
        <v>430225</v>
      </c>
      <c r="B54" s="21">
        <v>25</v>
      </c>
      <c r="C54" s="21">
        <v>5</v>
      </c>
      <c r="D54" s="22" t="s">
        <v>119</v>
      </c>
      <c r="E54" s="21" t="s">
        <v>1812</v>
      </c>
      <c r="F54" s="21" t="s">
        <v>1812</v>
      </c>
    </row>
    <row r="55" spans="1:6" ht="25.5" thickBot="1">
      <c r="A55" s="21">
        <v>430230</v>
      </c>
      <c r="B55" s="21">
        <v>24</v>
      </c>
      <c r="C55" s="21">
        <v>5</v>
      </c>
      <c r="D55" s="22" t="s">
        <v>120</v>
      </c>
      <c r="E55" s="21" t="s">
        <v>1812</v>
      </c>
      <c r="F55" s="21" t="s">
        <v>1812</v>
      </c>
    </row>
    <row r="56" spans="1:6" ht="25.5" thickBot="1">
      <c r="A56" s="21">
        <v>430235</v>
      </c>
      <c r="B56" s="21">
        <v>26</v>
      </c>
      <c r="C56" s="21">
        <v>5</v>
      </c>
      <c r="D56" s="22" t="s">
        <v>121</v>
      </c>
      <c r="E56" s="21" t="s">
        <v>1812</v>
      </c>
      <c r="F56" s="21" t="s">
        <v>1812</v>
      </c>
    </row>
    <row r="57" spans="1:6" ht="37.5" thickBot="1">
      <c r="A57" s="21">
        <v>430237</v>
      </c>
      <c r="B57" s="21">
        <v>15</v>
      </c>
      <c r="C57" s="21">
        <v>2</v>
      </c>
      <c r="D57" s="22" t="s">
        <v>122</v>
      </c>
      <c r="E57" s="21" t="s">
        <v>1812</v>
      </c>
      <c r="F57" s="21" t="s">
        <v>1812</v>
      </c>
    </row>
    <row r="58" spans="1:6" ht="37.5" thickBot="1">
      <c r="A58" s="21">
        <v>430240</v>
      </c>
      <c r="B58" s="21">
        <v>30</v>
      </c>
      <c r="C58" s="21">
        <v>16</v>
      </c>
      <c r="D58" s="22" t="s">
        <v>123</v>
      </c>
      <c r="E58" s="21" t="s">
        <v>1812</v>
      </c>
      <c r="F58" s="21" t="s">
        <v>1812</v>
      </c>
    </row>
    <row r="59" spans="1:6" ht="25.5" thickBot="1">
      <c r="A59" s="21">
        <v>430245</v>
      </c>
      <c r="B59" s="21">
        <v>29</v>
      </c>
      <c r="C59" s="21">
        <v>16</v>
      </c>
      <c r="D59" s="22" t="s">
        <v>125</v>
      </c>
      <c r="E59" s="21" t="s">
        <v>1812</v>
      </c>
      <c r="F59" s="21" t="s">
        <v>1812</v>
      </c>
    </row>
    <row r="60" spans="1:6" ht="25.5" thickBot="1">
      <c r="A60" s="21">
        <v>430250</v>
      </c>
      <c r="B60" s="21">
        <v>11</v>
      </c>
      <c r="C60" s="21">
        <v>12</v>
      </c>
      <c r="D60" s="22" t="s">
        <v>127</v>
      </c>
      <c r="E60" s="21" t="s">
        <v>1812</v>
      </c>
      <c r="F60" s="21" t="s">
        <v>1812</v>
      </c>
    </row>
    <row r="61" spans="1:6" ht="15.75" thickBot="1">
      <c r="A61" s="21">
        <v>430258</v>
      </c>
      <c r="B61" s="21">
        <v>13</v>
      </c>
      <c r="C61" s="21">
        <v>17</v>
      </c>
      <c r="D61" s="22" t="s">
        <v>128</v>
      </c>
      <c r="E61" s="21" t="s">
        <v>1812</v>
      </c>
      <c r="F61" s="21" t="s">
        <v>1812</v>
      </c>
    </row>
    <row r="62" spans="1:6" ht="15.75" thickBot="1">
      <c r="A62" s="21">
        <v>430260</v>
      </c>
      <c r="B62" s="21">
        <v>20</v>
      </c>
      <c r="C62" s="21">
        <v>15</v>
      </c>
      <c r="D62" s="22" t="s">
        <v>129</v>
      </c>
      <c r="E62" s="21" t="s">
        <v>1812</v>
      </c>
      <c r="F62" s="21" t="s">
        <v>1812</v>
      </c>
    </row>
    <row r="63" spans="1:6" ht="15.75" thickBot="1">
      <c r="A63" s="21">
        <v>430265</v>
      </c>
      <c r="B63" s="21">
        <v>8</v>
      </c>
      <c r="C63" s="21">
        <v>1</v>
      </c>
      <c r="D63" s="22" t="s">
        <v>130</v>
      </c>
      <c r="E63" s="21" t="s">
        <v>1812</v>
      </c>
      <c r="F63" s="21" t="s">
        <v>1812</v>
      </c>
    </row>
    <row r="64" spans="1:6" ht="15.75" thickBot="1">
      <c r="A64" s="21">
        <v>430270</v>
      </c>
      <c r="B64" s="21">
        <v>9</v>
      </c>
      <c r="C64" s="21">
        <v>1</v>
      </c>
      <c r="D64" s="22" t="s">
        <v>131</v>
      </c>
      <c r="E64" s="21" t="s">
        <v>1812</v>
      </c>
      <c r="F64" s="21" t="s">
        <v>1812</v>
      </c>
    </row>
    <row r="65" spans="1:6" ht="25.5" thickBot="1">
      <c r="A65" s="21">
        <v>430280</v>
      </c>
      <c r="B65" s="21">
        <v>27</v>
      </c>
      <c r="C65" s="21">
        <v>8</v>
      </c>
      <c r="D65" s="22" t="s">
        <v>133</v>
      </c>
      <c r="E65" s="21" t="s">
        <v>1812</v>
      </c>
      <c r="F65" s="21" t="s">
        <v>1812</v>
      </c>
    </row>
    <row r="66" spans="1:6" ht="15.75" thickBot="1">
      <c r="A66" s="21">
        <v>430290</v>
      </c>
      <c r="B66" s="21">
        <v>2</v>
      </c>
      <c r="C66" s="21">
        <v>4</v>
      </c>
      <c r="D66" s="22" t="s">
        <v>135</v>
      </c>
      <c r="E66" s="21" t="s">
        <v>1812</v>
      </c>
      <c r="F66" s="21" t="s">
        <v>1812</v>
      </c>
    </row>
    <row r="67" spans="1:6" ht="25.5" thickBot="1">
      <c r="A67" s="21">
        <v>430300</v>
      </c>
      <c r="B67" s="21">
        <v>27</v>
      </c>
      <c r="C67" s="21">
        <v>8</v>
      </c>
      <c r="D67" s="22" t="s">
        <v>136</v>
      </c>
      <c r="E67" s="21" t="s">
        <v>1812</v>
      </c>
      <c r="F67" s="21" t="s">
        <v>1812</v>
      </c>
    </row>
    <row r="68" spans="1:6" ht="25.5" thickBot="1">
      <c r="A68" s="21">
        <v>430310</v>
      </c>
      <c r="B68" s="21">
        <v>10</v>
      </c>
      <c r="C68" s="21">
        <v>1</v>
      </c>
      <c r="D68" s="22" t="s">
        <v>138</v>
      </c>
      <c r="E68" s="21" t="s">
        <v>1812</v>
      </c>
      <c r="F68" s="21" t="s">
        <v>1812</v>
      </c>
    </row>
    <row r="69" spans="1:6" ht="25.5" thickBot="1">
      <c r="A69" s="21">
        <v>430320</v>
      </c>
      <c r="B69" s="21">
        <v>18</v>
      </c>
      <c r="C69" s="21">
        <v>6</v>
      </c>
      <c r="D69" s="22" t="s">
        <v>140</v>
      </c>
      <c r="E69" s="21" t="s">
        <v>1812</v>
      </c>
      <c r="F69" s="21" t="s">
        <v>1812</v>
      </c>
    </row>
    <row r="70" spans="1:6" ht="15.75" thickBot="1">
      <c r="A70" s="21">
        <v>430330</v>
      </c>
      <c r="B70" s="21">
        <v>11</v>
      </c>
      <c r="C70" s="21">
        <v>12</v>
      </c>
      <c r="D70" s="22" t="s">
        <v>142</v>
      </c>
      <c r="E70" s="21" t="s">
        <v>1812</v>
      </c>
      <c r="F70" s="21" t="s">
        <v>1812</v>
      </c>
    </row>
    <row r="71" spans="1:6" ht="15.75" thickBot="1">
      <c r="A71" s="21">
        <v>430340</v>
      </c>
      <c r="B71" s="21">
        <v>15</v>
      </c>
      <c r="C71" s="21">
        <v>2</v>
      </c>
      <c r="D71" s="22" t="s">
        <v>143</v>
      </c>
      <c r="E71" s="21" t="s">
        <v>1812</v>
      </c>
      <c r="F71" s="21" t="s">
        <v>1812</v>
      </c>
    </row>
    <row r="72" spans="1:6" ht="15.75" thickBot="1">
      <c r="A72" s="21">
        <v>430350</v>
      </c>
      <c r="B72" s="21">
        <v>9</v>
      </c>
      <c r="C72" s="21">
        <v>1</v>
      </c>
      <c r="D72" s="22" t="s">
        <v>144</v>
      </c>
      <c r="E72" s="21" t="s">
        <v>1812</v>
      </c>
      <c r="F72" s="21" t="s">
        <v>1812</v>
      </c>
    </row>
    <row r="73" spans="1:6" ht="15.75" thickBot="1">
      <c r="A73" s="21">
        <v>430355</v>
      </c>
      <c r="B73" s="21">
        <v>17</v>
      </c>
      <c r="C73" s="21">
        <v>6</v>
      </c>
      <c r="D73" s="22" t="s">
        <v>146</v>
      </c>
      <c r="E73" s="21" t="s">
        <v>1812</v>
      </c>
      <c r="F73" s="21" t="s">
        <v>1812</v>
      </c>
    </row>
    <row r="74" spans="1:6" ht="25.5" thickBot="1">
      <c r="A74" s="21">
        <v>430360</v>
      </c>
      <c r="B74" s="21">
        <v>6</v>
      </c>
      <c r="C74" s="21">
        <v>1</v>
      </c>
      <c r="D74" s="22" t="s">
        <v>147</v>
      </c>
      <c r="E74" s="21" t="s">
        <v>1812</v>
      </c>
      <c r="F74" s="21" t="s">
        <v>1812</v>
      </c>
    </row>
    <row r="75" spans="1:6" ht="25.5" thickBot="1">
      <c r="A75" s="21">
        <v>430367</v>
      </c>
      <c r="B75" s="21">
        <v>24</v>
      </c>
      <c r="C75" s="21">
        <v>5</v>
      </c>
      <c r="D75" s="22" t="s">
        <v>149</v>
      </c>
      <c r="E75" s="21" t="s">
        <v>1812</v>
      </c>
      <c r="F75" s="21" t="s">
        <v>1812</v>
      </c>
    </row>
    <row r="76" spans="1:6" ht="37.5" thickBot="1">
      <c r="A76" s="21">
        <v>430370</v>
      </c>
      <c r="B76" s="21">
        <v>14</v>
      </c>
      <c r="C76" s="21">
        <v>14</v>
      </c>
      <c r="D76" s="22" t="s">
        <v>150</v>
      </c>
      <c r="E76" s="21" t="s">
        <v>1812</v>
      </c>
      <c r="F76" s="21" t="s">
        <v>1812</v>
      </c>
    </row>
    <row r="77" spans="1:6" ht="25.5" thickBot="1">
      <c r="A77" s="21">
        <v>430380</v>
      </c>
      <c r="B77" s="21">
        <v>16</v>
      </c>
      <c r="C77" s="21">
        <v>11</v>
      </c>
      <c r="D77" s="22" t="s">
        <v>151</v>
      </c>
      <c r="E77" s="21" t="s">
        <v>1812</v>
      </c>
      <c r="F77" s="21" t="s">
        <v>1812</v>
      </c>
    </row>
    <row r="78" spans="1:6" ht="25.5" thickBot="1">
      <c r="A78" s="21">
        <v>430390</v>
      </c>
      <c r="B78" s="21">
        <v>7</v>
      </c>
      <c r="C78" s="21">
        <v>1</v>
      </c>
      <c r="D78" s="22" t="s">
        <v>152</v>
      </c>
      <c r="E78" s="21" t="s">
        <v>1812</v>
      </c>
      <c r="F78" s="21" t="s">
        <v>1812</v>
      </c>
    </row>
    <row r="79" spans="1:6" ht="25.5" thickBot="1">
      <c r="A79" s="21">
        <v>430400</v>
      </c>
      <c r="B79" s="21">
        <v>13</v>
      </c>
      <c r="C79" s="21">
        <v>17</v>
      </c>
      <c r="D79" s="22" t="s">
        <v>154</v>
      </c>
      <c r="E79" s="21" t="s">
        <v>1812</v>
      </c>
      <c r="F79" s="21" t="s">
        <v>1812</v>
      </c>
    </row>
    <row r="80" spans="1:6" ht="25.5" thickBot="1">
      <c r="A80" s="21">
        <v>430410</v>
      </c>
      <c r="B80" s="21">
        <v>19</v>
      </c>
      <c r="C80" s="21">
        <v>6</v>
      </c>
      <c r="D80" s="22" t="s">
        <v>155</v>
      </c>
      <c r="E80" s="21" t="s">
        <v>1812</v>
      </c>
      <c r="F80" s="21" t="s">
        <v>1812</v>
      </c>
    </row>
    <row r="81" spans="1:6" ht="25.5" thickBot="1">
      <c r="A81" s="21">
        <v>430420</v>
      </c>
      <c r="B81" s="21">
        <v>28</v>
      </c>
      <c r="C81" s="21">
        <v>13</v>
      </c>
      <c r="D81" s="22" t="s">
        <v>156</v>
      </c>
      <c r="E81" s="21" t="s">
        <v>1812</v>
      </c>
      <c r="F81" s="21" t="s">
        <v>1812</v>
      </c>
    </row>
    <row r="82" spans="1:6" ht="25.5" thickBot="1">
      <c r="A82" s="21">
        <v>430430</v>
      </c>
      <c r="B82" s="21">
        <v>14</v>
      </c>
      <c r="C82" s="21">
        <v>14</v>
      </c>
      <c r="D82" s="22" t="s">
        <v>158</v>
      </c>
      <c r="E82" s="21" t="s">
        <v>1812</v>
      </c>
      <c r="F82" s="21" t="s">
        <v>1812</v>
      </c>
    </row>
    <row r="83" spans="1:6" ht="15.75" thickBot="1">
      <c r="A83" s="21">
        <v>430435</v>
      </c>
      <c r="B83" s="21">
        <v>22</v>
      </c>
      <c r="C83" s="21">
        <v>7</v>
      </c>
      <c r="D83" s="22" t="s">
        <v>159</v>
      </c>
      <c r="E83" s="21" t="s">
        <v>1812</v>
      </c>
      <c r="F83" s="21" t="s">
        <v>1812</v>
      </c>
    </row>
    <row r="84" spans="1:6" ht="15.75" thickBot="1">
      <c r="A84" s="21">
        <v>430440</v>
      </c>
      <c r="B84" s="21">
        <v>23</v>
      </c>
      <c r="C84" s="21">
        <v>5</v>
      </c>
      <c r="D84" s="22" t="s">
        <v>161</v>
      </c>
      <c r="E84" s="21" t="s">
        <v>1812</v>
      </c>
      <c r="F84" s="21" t="s">
        <v>1812</v>
      </c>
    </row>
    <row r="85" spans="1:6" ht="15.75" thickBot="1">
      <c r="A85" s="21">
        <v>430450</v>
      </c>
      <c r="B85" s="21">
        <v>21</v>
      </c>
      <c r="C85" s="21">
        <v>3</v>
      </c>
      <c r="D85" s="22" t="s">
        <v>163</v>
      </c>
      <c r="E85" s="21" t="s">
        <v>1812</v>
      </c>
      <c r="F85" s="21" t="s">
        <v>1812</v>
      </c>
    </row>
    <row r="86" spans="1:6" ht="15.75" thickBot="1">
      <c r="A86" s="21">
        <v>430460</v>
      </c>
      <c r="B86" s="21">
        <v>8</v>
      </c>
      <c r="C86" s="21">
        <v>1</v>
      </c>
      <c r="D86" s="22" t="s">
        <v>165</v>
      </c>
      <c r="E86" s="21">
        <v>1</v>
      </c>
      <c r="F86" s="23">
        <v>10800</v>
      </c>
    </row>
    <row r="87" spans="1:6" ht="25.5" thickBot="1">
      <c r="A87" s="21">
        <v>430461</v>
      </c>
      <c r="B87" s="21">
        <v>29</v>
      </c>
      <c r="C87" s="21">
        <v>16</v>
      </c>
      <c r="D87" s="22" t="s">
        <v>167</v>
      </c>
      <c r="E87" s="21" t="s">
        <v>1812</v>
      </c>
      <c r="F87" s="21" t="s">
        <v>1812</v>
      </c>
    </row>
    <row r="88" spans="1:6" ht="37.5" thickBot="1">
      <c r="A88" s="21">
        <v>430462</v>
      </c>
      <c r="B88" s="21">
        <v>18</v>
      </c>
      <c r="C88" s="21">
        <v>6</v>
      </c>
      <c r="D88" s="22" t="s">
        <v>168</v>
      </c>
      <c r="E88" s="21" t="s">
        <v>1812</v>
      </c>
      <c r="F88" s="21" t="s">
        <v>1812</v>
      </c>
    </row>
    <row r="89" spans="1:6" ht="25.5" thickBot="1">
      <c r="A89" s="21">
        <v>430463</v>
      </c>
      <c r="B89" s="21">
        <v>4</v>
      </c>
      <c r="C89" s="21">
        <v>18</v>
      </c>
      <c r="D89" s="22" t="s">
        <v>169</v>
      </c>
      <c r="E89" s="21" t="s">
        <v>1812</v>
      </c>
      <c r="F89" s="21" t="s">
        <v>1812</v>
      </c>
    </row>
    <row r="90" spans="1:6" ht="25.5" thickBot="1">
      <c r="A90" s="21">
        <v>430465</v>
      </c>
      <c r="B90" s="21">
        <v>2</v>
      </c>
      <c r="C90" s="21">
        <v>4</v>
      </c>
      <c r="D90" s="22" t="s">
        <v>171</v>
      </c>
      <c r="E90" s="21" t="s">
        <v>1812</v>
      </c>
      <c r="F90" s="21" t="s">
        <v>1812</v>
      </c>
    </row>
    <row r="91" spans="1:6" ht="25.5" thickBot="1">
      <c r="A91" s="21">
        <v>430466</v>
      </c>
      <c r="B91" s="21">
        <v>21</v>
      </c>
      <c r="C91" s="21">
        <v>3</v>
      </c>
      <c r="D91" s="22" t="s">
        <v>172</v>
      </c>
      <c r="E91" s="21" t="s">
        <v>1812</v>
      </c>
      <c r="F91" s="21" t="s">
        <v>1812</v>
      </c>
    </row>
    <row r="92" spans="1:6" ht="25.5" thickBot="1">
      <c r="A92" s="21">
        <v>430467</v>
      </c>
      <c r="B92" s="21">
        <v>5</v>
      </c>
      <c r="C92" s="21">
        <v>18</v>
      </c>
      <c r="D92" s="22" t="s">
        <v>175</v>
      </c>
      <c r="E92" s="21" t="s">
        <v>1812</v>
      </c>
      <c r="F92" s="21" t="s">
        <v>1812</v>
      </c>
    </row>
    <row r="93" spans="1:6" ht="25.5" thickBot="1">
      <c r="A93" s="21">
        <v>430468</v>
      </c>
      <c r="B93" s="21">
        <v>8</v>
      </c>
      <c r="C93" s="21">
        <v>1</v>
      </c>
      <c r="D93" s="22" t="s">
        <v>173</v>
      </c>
      <c r="E93" s="21" t="s">
        <v>1812</v>
      </c>
      <c r="F93" s="21" t="s">
        <v>1812</v>
      </c>
    </row>
    <row r="94" spans="1:6" ht="15.75" thickBot="1">
      <c r="A94" s="21">
        <v>430469</v>
      </c>
      <c r="B94" s="21">
        <v>29</v>
      </c>
      <c r="C94" s="21">
        <v>16</v>
      </c>
      <c r="D94" s="22" t="s">
        <v>174</v>
      </c>
      <c r="E94" s="21" t="s">
        <v>1812</v>
      </c>
      <c r="F94" s="21" t="s">
        <v>1812</v>
      </c>
    </row>
    <row r="95" spans="1:6" ht="15.75" thickBot="1">
      <c r="A95" s="21">
        <v>430470</v>
      </c>
      <c r="B95" s="21">
        <v>17</v>
      </c>
      <c r="C95" s="21">
        <v>6</v>
      </c>
      <c r="D95" s="22" t="s">
        <v>178</v>
      </c>
      <c r="E95" s="21" t="s">
        <v>1812</v>
      </c>
      <c r="F95" s="21" t="s">
        <v>1812</v>
      </c>
    </row>
    <row r="96" spans="1:6" ht="15.75" thickBot="1">
      <c r="A96" s="21">
        <v>430471</v>
      </c>
      <c r="B96" s="21">
        <v>5</v>
      </c>
      <c r="C96" s="21">
        <v>18</v>
      </c>
      <c r="D96" s="22" t="s">
        <v>176</v>
      </c>
      <c r="E96" s="21" t="s">
        <v>1812</v>
      </c>
      <c r="F96" s="21" t="s">
        <v>1812</v>
      </c>
    </row>
    <row r="97" spans="1:6" ht="25.5" thickBot="1">
      <c r="A97" s="21">
        <v>430480</v>
      </c>
      <c r="B97" s="21">
        <v>25</v>
      </c>
      <c r="C97" s="21">
        <v>5</v>
      </c>
      <c r="D97" s="22" t="s">
        <v>180</v>
      </c>
      <c r="E97" s="21" t="s">
        <v>1812</v>
      </c>
      <c r="F97" s="21" t="s">
        <v>1812</v>
      </c>
    </row>
    <row r="98" spans="1:6" ht="25.5" thickBot="1">
      <c r="A98" s="21">
        <v>430485</v>
      </c>
      <c r="B98" s="21">
        <v>16</v>
      </c>
      <c r="C98" s="21">
        <v>11</v>
      </c>
      <c r="D98" s="22" t="s">
        <v>182</v>
      </c>
      <c r="E98" s="21" t="s">
        <v>1812</v>
      </c>
      <c r="F98" s="21" t="s">
        <v>1812</v>
      </c>
    </row>
    <row r="99" spans="1:6" ht="15.75" thickBot="1">
      <c r="A99" s="21">
        <v>430490</v>
      </c>
      <c r="B99" s="21">
        <v>17</v>
      </c>
      <c r="C99" s="21">
        <v>6</v>
      </c>
      <c r="D99" s="22" t="s">
        <v>183</v>
      </c>
      <c r="E99" s="21" t="s">
        <v>1812</v>
      </c>
      <c r="F99" s="21" t="s">
        <v>1812</v>
      </c>
    </row>
    <row r="100" spans="1:6" ht="15.75" thickBot="1">
      <c r="A100" s="21">
        <v>430495</v>
      </c>
      <c r="B100" s="21">
        <v>18</v>
      </c>
      <c r="C100" s="21">
        <v>6</v>
      </c>
      <c r="D100" s="22" t="s">
        <v>185</v>
      </c>
      <c r="E100" s="21" t="s">
        <v>1812</v>
      </c>
      <c r="F100" s="21" t="s">
        <v>1812</v>
      </c>
    </row>
    <row r="101" spans="1:6" ht="15.75" thickBot="1">
      <c r="A101" s="21">
        <v>430500</v>
      </c>
      <c r="B101" s="21">
        <v>13</v>
      </c>
      <c r="C101" s="21">
        <v>17</v>
      </c>
      <c r="D101" s="22" t="s">
        <v>187</v>
      </c>
      <c r="E101" s="21" t="s">
        <v>1812</v>
      </c>
      <c r="F101" s="21" t="s">
        <v>1812</v>
      </c>
    </row>
    <row r="102" spans="1:6" ht="25.5" thickBot="1">
      <c r="A102" s="21">
        <v>430510</v>
      </c>
      <c r="B102" s="21">
        <v>23</v>
      </c>
      <c r="C102" s="21">
        <v>5</v>
      </c>
      <c r="D102" s="22" t="s">
        <v>188</v>
      </c>
      <c r="E102" s="21">
        <v>1</v>
      </c>
      <c r="F102" s="23">
        <v>13819</v>
      </c>
    </row>
    <row r="103" spans="1:6" ht="25.5" thickBot="1">
      <c r="A103" s="21">
        <v>430511</v>
      </c>
      <c r="B103" s="21">
        <v>16</v>
      </c>
      <c r="C103" s="21">
        <v>11</v>
      </c>
      <c r="D103" s="22" t="s">
        <v>190</v>
      </c>
      <c r="E103" s="21" t="s">
        <v>1812</v>
      </c>
      <c r="F103" s="21" t="s">
        <v>1812</v>
      </c>
    </row>
    <row r="104" spans="1:6" ht="15.75" thickBot="1">
      <c r="A104" s="21">
        <v>430512</v>
      </c>
      <c r="B104" s="21">
        <v>21</v>
      </c>
      <c r="C104" s="21">
        <v>3</v>
      </c>
      <c r="D104" s="22" t="s">
        <v>191</v>
      </c>
      <c r="E104" s="21" t="s">
        <v>1812</v>
      </c>
      <c r="F104" s="21" t="s">
        <v>1812</v>
      </c>
    </row>
    <row r="105" spans="1:6" ht="25.5" thickBot="1">
      <c r="A105" s="21">
        <v>430513</v>
      </c>
      <c r="B105" s="21">
        <v>27</v>
      </c>
      <c r="C105" s="21">
        <v>8</v>
      </c>
      <c r="D105" s="22" t="s">
        <v>192</v>
      </c>
      <c r="E105" s="21" t="s">
        <v>1812</v>
      </c>
      <c r="F105" s="21" t="s">
        <v>1812</v>
      </c>
    </row>
    <row r="106" spans="1:6" ht="25.5" thickBot="1">
      <c r="A106" s="21">
        <v>430515</v>
      </c>
      <c r="B106" s="21">
        <v>20</v>
      </c>
      <c r="C106" s="21">
        <v>15</v>
      </c>
      <c r="D106" s="22" t="s">
        <v>194</v>
      </c>
      <c r="E106" s="21" t="s">
        <v>1812</v>
      </c>
      <c r="F106" s="21" t="s">
        <v>1812</v>
      </c>
    </row>
    <row r="107" spans="1:6" ht="37.5" thickBot="1">
      <c r="A107" s="21">
        <v>430517</v>
      </c>
      <c r="B107" s="21">
        <v>9</v>
      </c>
      <c r="C107" s="21">
        <v>1</v>
      </c>
      <c r="D107" s="22" t="s">
        <v>195</v>
      </c>
      <c r="E107" s="21" t="s">
        <v>1812</v>
      </c>
      <c r="F107" s="21" t="s">
        <v>1812</v>
      </c>
    </row>
    <row r="108" spans="1:6" ht="25.5" thickBot="1">
      <c r="A108" s="21">
        <v>430520</v>
      </c>
      <c r="B108" s="21">
        <v>11</v>
      </c>
      <c r="C108" s="21">
        <v>12</v>
      </c>
      <c r="D108" s="22" t="s">
        <v>197</v>
      </c>
      <c r="E108" s="21" t="s">
        <v>1812</v>
      </c>
      <c r="F108" s="21" t="s">
        <v>1812</v>
      </c>
    </row>
    <row r="109" spans="1:6" ht="15.75" thickBot="1">
      <c r="A109" s="21">
        <v>430530</v>
      </c>
      <c r="B109" s="21">
        <v>20</v>
      </c>
      <c r="C109" s="21">
        <v>15</v>
      </c>
      <c r="D109" s="22" t="s">
        <v>198</v>
      </c>
      <c r="E109" s="21" t="s">
        <v>1812</v>
      </c>
      <c r="F109" s="21" t="s">
        <v>1812</v>
      </c>
    </row>
    <row r="110" spans="1:6" ht="25.5" thickBot="1">
      <c r="A110" s="21">
        <v>430535</v>
      </c>
      <c r="B110" s="21">
        <v>9</v>
      </c>
      <c r="C110" s="21">
        <v>1</v>
      </c>
      <c r="D110" s="22" t="s">
        <v>199</v>
      </c>
      <c r="E110" s="21">
        <v>6</v>
      </c>
      <c r="F110" s="23">
        <v>102000</v>
      </c>
    </row>
    <row r="111" spans="1:6" ht="15.75" thickBot="1">
      <c r="A111" s="21">
        <v>430537</v>
      </c>
      <c r="B111" s="21">
        <v>16</v>
      </c>
      <c r="C111" s="21">
        <v>11</v>
      </c>
      <c r="D111" s="22" t="s">
        <v>201</v>
      </c>
      <c r="E111" s="21" t="s">
        <v>1812</v>
      </c>
      <c r="F111" s="21" t="s">
        <v>1812</v>
      </c>
    </row>
    <row r="112" spans="1:6" ht="15.75" thickBot="1">
      <c r="A112" s="21">
        <v>430540</v>
      </c>
      <c r="B112" s="21">
        <v>13</v>
      </c>
      <c r="C112" s="21">
        <v>17</v>
      </c>
      <c r="D112" s="22" t="s">
        <v>1813</v>
      </c>
      <c r="E112" s="21" t="s">
        <v>1812</v>
      </c>
      <c r="F112" s="21" t="s">
        <v>1812</v>
      </c>
    </row>
    <row r="113" spans="1:6" ht="15.75" thickBot="1">
      <c r="A113" s="21">
        <v>430543</v>
      </c>
      <c r="B113" s="21">
        <v>21</v>
      </c>
      <c r="C113" s="21">
        <v>3</v>
      </c>
      <c r="D113" s="22" t="s">
        <v>204</v>
      </c>
      <c r="E113" s="21" t="s">
        <v>1812</v>
      </c>
      <c r="F113" s="21" t="s">
        <v>1812</v>
      </c>
    </row>
    <row r="114" spans="1:6" ht="15.75" thickBot="1">
      <c r="A114" s="21">
        <v>430544</v>
      </c>
      <c r="B114" s="21">
        <v>9</v>
      </c>
      <c r="C114" s="21">
        <v>1</v>
      </c>
      <c r="D114" s="22" t="s">
        <v>206</v>
      </c>
      <c r="E114" s="21" t="s">
        <v>1812</v>
      </c>
      <c r="F114" s="21" t="s">
        <v>1812</v>
      </c>
    </row>
    <row r="115" spans="1:6" ht="15.75" thickBot="1">
      <c r="A115" s="21">
        <v>430545</v>
      </c>
      <c r="B115" s="21">
        <v>5</v>
      </c>
      <c r="C115" s="21">
        <v>18</v>
      </c>
      <c r="D115" s="22" t="s">
        <v>208</v>
      </c>
      <c r="E115" s="21" t="s">
        <v>1812</v>
      </c>
      <c r="F115" s="21" t="s">
        <v>1812</v>
      </c>
    </row>
    <row r="116" spans="1:6" ht="15.75" thickBot="1">
      <c r="A116" s="21">
        <v>430550</v>
      </c>
      <c r="B116" s="21">
        <v>17</v>
      </c>
      <c r="C116" s="21">
        <v>6</v>
      </c>
      <c r="D116" s="22" t="s">
        <v>210</v>
      </c>
      <c r="E116" s="21" t="s">
        <v>1812</v>
      </c>
      <c r="F116" s="21" t="s">
        <v>1812</v>
      </c>
    </row>
    <row r="117" spans="1:6" ht="15.75" thickBot="1">
      <c r="A117" s="21">
        <v>430558</v>
      </c>
      <c r="B117" s="21">
        <v>30</v>
      </c>
      <c r="C117" s="21">
        <v>16</v>
      </c>
      <c r="D117" s="22" t="s">
        <v>212</v>
      </c>
      <c r="E117" s="21" t="s">
        <v>1812</v>
      </c>
      <c r="F117" s="21" t="s">
        <v>1812</v>
      </c>
    </row>
    <row r="118" spans="1:6" ht="15.75" thickBot="1">
      <c r="A118" s="21">
        <v>430560</v>
      </c>
      <c r="B118" s="21">
        <v>12</v>
      </c>
      <c r="C118" s="21">
        <v>9</v>
      </c>
      <c r="D118" s="22" t="s">
        <v>213</v>
      </c>
      <c r="E118" s="21" t="s">
        <v>1812</v>
      </c>
      <c r="F118" s="21" t="s">
        <v>1812</v>
      </c>
    </row>
    <row r="119" spans="1:6" ht="15.75" thickBot="1">
      <c r="A119" s="21">
        <v>430570</v>
      </c>
      <c r="B119" s="21">
        <v>13</v>
      </c>
      <c r="C119" s="21">
        <v>17</v>
      </c>
      <c r="D119" s="22" t="s">
        <v>214</v>
      </c>
      <c r="E119" s="21" t="s">
        <v>1812</v>
      </c>
      <c r="F119" s="21" t="s">
        <v>1812</v>
      </c>
    </row>
    <row r="120" spans="1:6" ht="25.5" thickBot="1">
      <c r="A120" s="21">
        <v>430580</v>
      </c>
      <c r="B120" s="21">
        <v>20</v>
      </c>
      <c r="C120" s="21">
        <v>15</v>
      </c>
      <c r="D120" s="22" t="s">
        <v>215</v>
      </c>
      <c r="E120" s="21" t="s">
        <v>1812</v>
      </c>
      <c r="F120" s="21" t="s">
        <v>1812</v>
      </c>
    </row>
    <row r="121" spans="1:6" ht="25.5" thickBot="1">
      <c r="A121" s="21">
        <v>430583</v>
      </c>
      <c r="B121" s="21">
        <v>29</v>
      </c>
      <c r="C121" s="21">
        <v>16</v>
      </c>
      <c r="D121" s="22" t="s">
        <v>216</v>
      </c>
      <c r="E121" s="21" t="s">
        <v>1812</v>
      </c>
      <c r="F121" s="21" t="s">
        <v>1812</v>
      </c>
    </row>
    <row r="122" spans="1:6" ht="25.5" thickBot="1">
      <c r="A122" s="21">
        <v>430585</v>
      </c>
      <c r="B122" s="21">
        <v>17</v>
      </c>
      <c r="C122" s="21">
        <v>6</v>
      </c>
      <c r="D122" s="22" t="s">
        <v>217</v>
      </c>
      <c r="E122" s="21" t="s">
        <v>1812</v>
      </c>
      <c r="F122" s="21" t="s">
        <v>1812</v>
      </c>
    </row>
    <row r="123" spans="1:6" ht="25.5" thickBot="1">
      <c r="A123" s="21">
        <v>430587</v>
      </c>
      <c r="B123" s="21">
        <v>13</v>
      </c>
      <c r="C123" s="21">
        <v>17</v>
      </c>
      <c r="D123" s="22" t="s">
        <v>218</v>
      </c>
      <c r="E123" s="21" t="s">
        <v>1812</v>
      </c>
      <c r="F123" s="21" t="s">
        <v>1812</v>
      </c>
    </row>
    <row r="124" spans="1:6" ht="25.5" thickBot="1">
      <c r="A124" s="21">
        <v>430590</v>
      </c>
      <c r="B124" s="21">
        <v>20</v>
      </c>
      <c r="C124" s="21">
        <v>15</v>
      </c>
      <c r="D124" s="22" t="s">
        <v>219</v>
      </c>
      <c r="E124" s="21" t="s">
        <v>1812</v>
      </c>
      <c r="F124" s="21" t="s">
        <v>1812</v>
      </c>
    </row>
    <row r="125" spans="1:6" ht="25.5" thickBot="1">
      <c r="A125" s="21">
        <v>430593</v>
      </c>
      <c r="B125" s="21">
        <v>25</v>
      </c>
      <c r="C125" s="21">
        <v>5</v>
      </c>
      <c r="D125" s="22" t="s">
        <v>220</v>
      </c>
      <c r="E125" s="21" t="s">
        <v>1812</v>
      </c>
      <c r="F125" s="21" t="s">
        <v>1812</v>
      </c>
    </row>
    <row r="126" spans="1:6" ht="15.75" thickBot="1">
      <c r="A126" s="21">
        <v>430595</v>
      </c>
      <c r="B126" s="21">
        <v>25</v>
      </c>
      <c r="C126" s="21">
        <v>5</v>
      </c>
      <c r="D126" s="22" t="s">
        <v>221</v>
      </c>
      <c r="E126" s="21" t="s">
        <v>1812</v>
      </c>
      <c r="F126" s="21" t="s">
        <v>1812</v>
      </c>
    </row>
    <row r="127" spans="1:6" ht="15.75" thickBot="1">
      <c r="A127" s="21">
        <v>430597</v>
      </c>
      <c r="B127" s="21">
        <v>17</v>
      </c>
      <c r="C127" s="21">
        <v>6</v>
      </c>
      <c r="D127" s="22" t="s">
        <v>222</v>
      </c>
      <c r="E127" s="21" t="s">
        <v>1812</v>
      </c>
      <c r="F127" s="21" t="s">
        <v>1812</v>
      </c>
    </row>
    <row r="128" spans="1:6" ht="25.5" thickBot="1">
      <c r="A128" s="21">
        <v>430600</v>
      </c>
      <c r="B128" s="21">
        <v>13</v>
      </c>
      <c r="C128" s="21">
        <v>17</v>
      </c>
      <c r="D128" s="22" t="s">
        <v>223</v>
      </c>
      <c r="E128" s="21" t="s">
        <v>1812</v>
      </c>
      <c r="F128" s="21" t="s">
        <v>1812</v>
      </c>
    </row>
    <row r="129" spans="1:6" ht="15.75" thickBot="1">
      <c r="A129" s="21">
        <v>430605</v>
      </c>
      <c r="B129" s="21">
        <v>9</v>
      </c>
      <c r="C129" s="21">
        <v>1</v>
      </c>
      <c r="D129" s="22" t="s">
        <v>224</v>
      </c>
      <c r="E129" s="21" t="s">
        <v>1812</v>
      </c>
      <c r="F129" s="21" t="s">
        <v>1812</v>
      </c>
    </row>
    <row r="130" spans="1:6" ht="25.5" thickBot="1">
      <c r="A130" s="21">
        <v>430607</v>
      </c>
      <c r="B130" s="21">
        <v>15</v>
      </c>
      <c r="C130" s="21">
        <v>2</v>
      </c>
      <c r="D130" s="22" t="s">
        <v>225</v>
      </c>
      <c r="E130" s="21" t="s">
        <v>1812</v>
      </c>
      <c r="F130" s="21" t="s">
        <v>1812</v>
      </c>
    </row>
    <row r="131" spans="1:6" ht="15.75" thickBot="1">
      <c r="A131" s="21">
        <v>430610</v>
      </c>
      <c r="B131" s="21">
        <v>12</v>
      </c>
      <c r="C131" s="21">
        <v>9</v>
      </c>
      <c r="D131" s="22" t="s">
        <v>226</v>
      </c>
      <c r="E131" s="21" t="s">
        <v>1812</v>
      </c>
      <c r="F131" s="21" t="s">
        <v>1812</v>
      </c>
    </row>
    <row r="132" spans="1:6" ht="25.5" thickBot="1">
      <c r="A132" s="21">
        <v>430613</v>
      </c>
      <c r="B132" s="21">
        <v>16</v>
      </c>
      <c r="C132" s="21">
        <v>11</v>
      </c>
      <c r="D132" s="22" t="s">
        <v>227</v>
      </c>
      <c r="E132" s="21" t="s">
        <v>1812</v>
      </c>
      <c r="F132" s="21" t="s">
        <v>1812</v>
      </c>
    </row>
    <row r="133" spans="1:6" ht="25.5" thickBot="1">
      <c r="A133" s="21">
        <v>430620</v>
      </c>
      <c r="B133" s="21">
        <v>29</v>
      </c>
      <c r="C133" s="21">
        <v>16</v>
      </c>
      <c r="D133" s="22" t="s">
        <v>228</v>
      </c>
      <c r="E133" s="21" t="s">
        <v>1812</v>
      </c>
      <c r="F133" s="21" t="s">
        <v>1812</v>
      </c>
    </row>
    <row r="134" spans="1:6" ht="37.5" thickBot="1">
      <c r="A134" s="21">
        <v>430630</v>
      </c>
      <c r="B134" s="21">
        <v>17</v>
      </c>
      <c r="C134" s="21">
        <v>6</v>
      </c>
      <c r="D134" s="22" t="s">
        <v>230</v>
      </c>
      <c r="E134" s="21" t="s">
        <v>1812</v>
      </c>
      <c r="F134" s="21" t="s">
        <v>1812</v>
      </c>
    </row>
    <row r="135" spans="1:6" ht="25.5" thickBot="1">
      <c r="A135" s="21">
        <v>430632</v>
      </c>
      <c r="B135" s="21">
        <v>15</v>
      </c>
      <c r="C135" s="21">
        <v>2</v>
      </c>
      <c r="D135" s="22" t="s">
        <v>232</v>
      </c>
      <c r="E135" s="21" t="s">
        <v>1812</v>
      </c>
      <c r="F135" s="21" t="s">
        <v>1812</v>
      </c>
    </row>
    <row r="136" spans="1:6" ht="37.5" thickBot="1">
      <c r="A136" s="21">
        <v>430635</v>
      </c>
      <c r="B136" s="21">
        <v>11</v>
      </c>
      <c r="C136" s="21">
        <v>12</v>
      </c>
      <c r="D136" s="22" t="s">
        <v>233</v>
      </c>
      <c r="E136" s="21" t="s">
        <v>1812</v>
      </c>
      <c r="F136" s="21" t="s">
        <v>1812</v>
      </c>
    </row>
    <row r="137" spans="1:6" ht="37.5" thickBot="1">
      <c r="A137" s="21">
        <v>430637</v>
      </c>
      <c r="B137" s="21">
        <v>1</v>
      </c>
      <c r="C137" s="21">
        <v>4</v>
      </c>
      <c r="D137" s="22" t="s">
        <v>234</v>
      </c>
      <c r="E137" s="21" t="s">
        <v>1812</v>
      </c>
      <c r="F137" s="21" t="s">
        <v>1812</v>
      </c>
    </row>
    <row r="138" spans="1:6" ht="25.5" thickBot="1">
      <c r="A138" s="21">
        <v>430640</v>
      </c>
      <c r="B138" s="21">
        <v>7</v>
      </c>
      <c r="C138" s="21">
        <v>1</v>
      </c>
      <c r="D138" s="22" t="s">
        <v>235</v>
      </c>
      <c r="E138" s="21" t="s">
        <v>1812</v>
      </c>
      <c r="F138" s="21" t="s">
        <v>1812</v>
      </c>
    </row>
    <row r="139" spans="1:6" ht="49.5" thickBot="1">
      <c r="A139" s="21">
        <v>430642</v>
      </c>
      <c r="B139" s="21">
        <v>20</v>
      </c>
      <c r="C139" s="21">
        <v>15</v>
      </c>
      <c r="D139" s="22" t="s">
        <v>237</v>
      </c>
      <c r="E139" s="21" t="s">
        <v>1812</v>
      </c>
      <c r="F139" s="21" t="s">
        <v>1812</v>
      </c>
    </row>
    <row r="140" spans="1:6" ht="25.5" thickBot="1">
      <c r="A140" s="21">
        <v>430645</v>
      </c>
      <c r="B140" s="21">
        <v>29</v>
      </c>
      <c r="C140" s="21">
        <v>16</v>
      </c>
      <c r="D140" s="22" t="s">
        <v>238</v>
      </c>
      <c r="E140" s="21" t="s">
        <v>1812</v>
      </c>
      <c r="F140" s="21" t="s">
        <v>1812</v>
      </c>
    </row>
    <row r="141" spans="1:6" ht="25.5" thickBot="1">
      <c r="A141" s="21">
        <v>430650</v>
      </c>
      <c r="B141" s="21">
        <v>9</v>
      </c>
      <c r="C141" s="21">
        <v>1</v>
      </c>
      <c r="D141" s="22" t="s">
        <v>239</v>
      </c>
      <c r="E141" s="21" t="s">
        <v>1812</v>
      </c>
      <c r="F141" s="21" t="s">
        <v>1812</v>
      </c>
    </row>
    <row r="142" spans="1:6" ht="37.5" thickBot="1">
      <c r="A142" s="21">
        <v>430655</v>
      </c>
      <c r="B142" s="21">
        <v>4</v>
      </c>
      <c r="C142" s="21">
        <v>18</v>
      </c>
      <c r="D142" s="22" t="s">
        <v>243</v>
      </c>
      <c r="E142" s="21" t="s">
        <v>1812</v>
      </c>
      <c r="F142" s="21" t="s">
        <v>1812</v>
      </c>
    </row>
    <row r="143" spans="1:6" ht="25.5" thickBot="1">
      <c r="A143" s="21">
        <v>430660</v>
      </c>
      <c r="B143" s="21">
        <v>22</v>
      </c>
      <c r="C143" s="21">
        <v>7</v>
      </c>
      <c r="D143" s="22" t="s">
        <v>241</v>
      </c>
      <c r="E143" s="21">
        <v>1</v>
      </c>
      <c r="F143" s="23">
        <v>7480</v>
      </c>
    </row>
    <row r="144" spans="1:6" ht="25.5" thickBot="1">
      <c r="A144" s="21">
        <v>430670</v>
      </c>
      <c r="B144" s="21">
        <v>1</v>
      </c>
      <c r="C144" s="21">
        <v>4</v>
      </c>
      <c r="D144" s="22" t="s">
        <v>244</v>
      </c>
      <c r="E144" s="21" t="s">
        <v>1812</v>
      </c>
      <c r="F144" s="21" t="s">
        <v>1812</v>
      </c>
    </row>
    <row r="145" spans="1:6" ht="37.5" thickBot="1">
      <c r="A145" s="21">
        <v>430673</v>
      </c>
      <c r="B145" s="21">
        <v>14</v>
      </c>
      <c r="C145" s="21">
        <v>14</v>
      </c>
      <c r="D145" s="22" t="s">
        <v>245</v>
      </c>
      <c r="E145" s="21" t="s">
        <v>1812</v>
      </c>
      <c r="F145" s="21" t="s">
        <v>1812</v>
      </c>
    </row>
    <row r="146" spans="1:6" ht="25.5" thickBot="1">
      <c r="A146" s="21">
        <v>430675</v>
      </c>
      <c r="B146" s="21">
        <v>29</v>
      </c>
      <c r="C146" s="21">
        <v>16</v>
      </c>
      <c r="D146" s="22" t="s">
        <v>246</v>
      </c>
      <c r="E146" s="21" t="s">
        <v>1812</v>
      </c>
      <c r="F146" s="21" t="s">
        <v>1812</v>
      </c>
    </row>
    <row r="147" spans="1:6" ht="25.5" thickBot="1">
      <c r="A147" s="21">
        <v>430676</v>
      </c>
      <c r="B147" s="21">
        <v>9</v>
      </c>
      <c r="C147" s="21">
        <v>1</v>
      </c>
      <c r="D147" s="22" t="s">
        <v>247</v>
      </c>
      <c r="E147" s="21" t="s">
        <v>1812</v>
      </c>
      <c r="F147" s="21" t="s">
        <v>1812</v>
      </c>
    </row>
    <row r="148" spans="1:6" ht="25.5" thickBot="1">
      <c r="A148" s="21">
        <v>430680</v>
      </c>
      <c r="B148" s="21">
        <v>29</v>
      </c>
      <c r="C148" s="21">
        <v>16</v>
      </c>
      <c r="D148" s="22" t="s">
        <v>249</v>
      </c>
      <c r="E148" s="21" t="s">
        <v>1812</v>
      </c>
      <c r="F148" s="21" t="s">
        <v>1812</v>
      </c>
    </row>
    <row r="149" spans="1:6" ht="25.5" thickBot="1">
      <c r="A149" s="21">
        <v>430690</v>
      </c>
      <c r="B149" s="21">
        <v>27</v>
      </c>
      <c r="C149" s="21">
        <v>8</v>
      </c>
      <c r="D149" s="22" t="s">
        <v>251</v>
      </c>
      <c r="E149" s="21" t="s">
        <v>1812</v>
      </c>
      <c r="F149" s="21" t="s">
        <v>1812</v>
      </c>
    </row>
    <row r="150" spans="1:6" ht="25.5" thickBot="1">
      <c r="A150" s="21">
        <v>430692</v>
      </c>
      <c r="B150" s="21">
        <v>20</v>
      </c>
      <c r="C150" s="21">
        <v>15</v>
      </c>
      <c r="D150" s="22" t="s">
        <v>253</v>
      </c>
      <c r="E150" s="21" t="s">
        <v>1812</v>
      </c>
      <c r="F150" s="21" t="s">
        <v>1812</v>
      </c>
    </row>
    <row r="151" spans="1:6" ht="15.75" thickBot="1">
      <c r="A151" s="21">
        <v>430693</v>
      </c>
      <c r="B151" s="21">
        <v>11</v>
      </c>
      <c r="C151" s="21">
        <v>12</v>
      </c>
      <c r="D151" s="22" t="s">
        <v>255</v>
      </c>
      <c r="E151" s="21" t="s">
        <v>1812</v>
      </c>
      <c r="F151" s="21" t="s">
        <v>1812</v>
      </c>
    </row>
    <row r="152" spans="1:6" ht="37.5" thickBot="1">
      <c r="A152" s="21">
        <v>430695</v>
      </c>
      <c r="B152" s="21">
        <v>16</v>
      </c>
      <c r="C152" s="21">
        <v>11</v>
      </c>
      <c r="D152" s="22" t="s">
        <v>254</v>
      </c>
      <c r="E152" s="21" t="s">
        <v>1812</v>
      </c>
      <c r="F152" s="21" t="s">
        <v>1812</v>
      </c>
    </row>
    <row r="153" spans="1:6" ht="15.75" thickBot="1">
      <c r="A153" s="21">
        <v>430697</v>
      </c>
      <c r="B153" s="21">
        <v>16</v>
      </c>
      <c r="C153" s="21">
        <v>11</v>
      </c>
      <c r="D153" s="22" t="s">
        <v>256</v>
      </c>
      <c r="E153" s="21" t="s">
        <v>1812</v>
      </c>
      <c r="F153" s="21" t="s">
        <v>1812</v>
      </c>
    </row>
    <row r="154" spans="1:6" ht="15.75" thickBot="1">
      <c r="A154" s="21">
        <v>430700</v>
      </c>
      <c r="B154" s="21">
        <v>16</v>
      </c>
      <c r="C154" s="21">
        <v>11</v>
      </c>
      <c r="D154" s="22" t="s">
        <v>257</v>
      </c>
      <c r="E154" s="21">
        <v>1</v>
      </c>
      <c r="F154" s="23">
        <v>10800</v>
      </c>
    </row>
    <row r="155" spans="1:6" ht="15.75" thickBot="1">
      <c r="A155" s="21">
        <v>430705</v>
      </c>
      <c r="B155" s="21">
        <v>17</v>
      </c>
      <c r="C155" s="21">
        <v>6</v>
      </c>
      <c r="D155" s="22" t="s">
        <v>259</v>
      </c>
      <c r="E155" s="21" t="s">
        <v>1812</v>
      </c>
      <c r="F155" s="21" t="s">
        <v>1812</v>
      </c>
    </row>
    <row r="156" spans="1:6" ht="15.75" thickBot="1">
      <c r="A156" s="21">
        <v>430710</v>
      </c>
      <c r="B156" s="21">
        <v>21</v>
      </c>
      <c r="C156" s="21">
        <v>3</v>
      </c>
      <c r="D156" s="22" t="s">
        <v>316</v>
      </c>
      <c r="E156" s="21" t="s">
        <v>1812</v>
      </c>
      <c r="F156" s="21" t="s">
        <v>1812</v>
      </c>
    </row>
    <row r="157" spans="1:6" ht="25.5" thickBot="1">
      <c r="A157" s="21">
        <v>430720</v>
      </c>
      <c r="B157" s="21">
        <v>16</v>
      </c>
      <c r="C157" s="21">
        <v>11</v>
      </c>
      <c r="D157" s="22" t="s">
        <v>260</v>
      </c>
      <c r="E157" s="21" t="s">
        <v>1812</v>
      </c>
      <c r="F157" s="21" t="s">
        <v>1812</v>
      </c>
    </row>
    <row r="158" spans="1:6" ht="25.5" thickBot="1">
      <c r="A158" s="21">
        <v>430730</v>
      </c>
      <c r="B158" s="21">
        <v>15</v>
      </c>
      <c r="C158" s="21">
        <v>2</v>
      </c>
      <c r="D158" s="22" t="s">
        <v>261</v>
      </c>
      <c r="E158" s="21" t="s">
        <v>1812</v>
      </c>
      <c r="F158" s="21" t="s">
        <v>1812</v>
      </c>
    </row>
    <row r="159" spans="1:6" ht="25.5" thickBot="1">
      <c r="A159" s="21">
        <v>430740</v>
      </c>
      <c r="B159" s="21">
        <v>24</v>
      </c>
      <c r="C159" s="21">
        <v>5</v>
      </c>
      <c r="D159" s="22" t="s">
        <v>262</v>
      </c>
      <c r="E159" s="21" t="s">
        <v>1812</v>
      </c>
      <c r="F159" s="21" t="s">
        <v>1812</v>
      </c>
    </row>
    <row r="160" spans="1:6" ht="25.5" thickBot="1">
      <c r="A160" s="21">
        <v>430745</v>
      </c>
      <c r="B160" s="21">
        <v>15</v>
      </c>
      <c r="C160" s="21">
        <v>2</v>
      </c>
      <c r="D160" s="22" t="s">
        <v>263</v>
      </c>
      <c r="E160" s="21" t="s">
        <v>1812</v>
      </c>
      <c r="F160" s="21" t="s">
        <v>1812</v>
      </c>
    </row>
    <row r="161" spans="1:6" ht="25.5" thickBot="1">
      <c r="A161" s="21">
        <v>430750</v>
      </c>
      <c r="B161" s="21">
        <v>19</v>
      </c>
      <c r="C161" s="21">
        <v>6</v>
      </c>
      <c r="D161" s="22" t="s">
        <v>264</v>
      </c>
      <c r="E161" s="21" t="s">
        <v>1812</v>
      </c>
      <c r="F161" s="21" t="s">
        <v>1812</v>
      </c>
    </row>
    <row r="162" spans="1:6" ht="15.75" thickBot="1">
      <c r="A162" s="21">
        <v>430755</v>
      </c>
      <c r="B162" s="21">
        <v>16</v>
      </c>
      <c r="C162" s="21">
        <v>11</v>
      </c>
      <c r="D162" s="22" t="s">
        <v>266</v>
      </c>
      <c r="E162" s="21" t="s">
        <v>1812</v>
      </c>
      <c r="F162" s="21" t="s">
        <v>1812</v>
      </c>
    </row>
    <row r="163" spans="1:6" ht="25.5" thickBot="1">
      <c r="A163" s="21">
        <v>430760</v>
      </c>
      <c r="B163" s="21">
        <v>7</v>
      </c>
      <c r="C163" s="21">
        <v>1</v>
      </c>
      <c r="D163" s="22" t="s">
        <v>267</v>
      </c>
      <c r="E163" s="21" t="s">
        <v>1812</v>
      </c>
      <c r="F163" s="21" t="s">
        <v>1812</v>
      </c>
    </row>
    <row r="164" spans="1:6" ht="15.75" thickBot="1">
      <c r="A164" s="21">
        <v>430770</v>
      </c>
      <c r="B164" s="21">
        <v>8</v>
      </c>
      <c r="C164" s="21">
        <v>1</v>
      </c>
      <c r="D164" s="22" t="s">
        <v>269</v>
      </c>
      <c r="E164" s="21" t="s">
        <v>1812</v>
      </c>
      <c r="F164" s="21" t="s">
        <v>1812</v>
      </c>
    </row>
    <row r="165" spans="1:6" ht="15.75" thickBot="1">
      <c r="A165" s="21">
        <v>430780</v>
      </c>
      <c r="B165" s="21">
        <v>30</v>
      </c>
      <c r="C165" s="21">
        <v>16</v>
      </c>
      <c r="D165" s="22" t="s">
        <v>271</v>
      </c>
      <c r="E165" s="21" t="s">
        <v>1812</v>
      </c>
      <c r="F165" s="21" t="s">
        <v>1812</v>
      </c>
    </row>
    <row r="166" spans="1:6" ht="25.5" thickBot="1">
      <c r="A166" s="21">
        <v>430781</v>
      </c>
      <c r="B166" s="21">
        <v>27</v>
      </c>
      <c r="C166" s="21">
        <v>8</v>
      </c>
      <c r="D166" s="22" t="s">
        <v>273</v>
      </c>
      <c r="E166" s="21" t="s">
        <v>1812</v>
      </c>
      <c r="F166" s="21" t="s">
        <v>1812</v>
      </c>
    </row>
    <row r="167" spans="1:6" ht="25.5" thickBot="1">
      <c r="A167" s="21">
        <v>430783</v>
      </c>
      <c r="B167" s="21">
        <v>11</v>
      </c>
      <c r="C167" s="21">
        <v>12</v>
      </c>
      <c r="D167" s="22" t="s">
        <v>274</v>
      </c>
      <c r="E167" s="21" t="s">
        <v>1812</v>
      </c>
      <c r="F167" s="21" t="s">
        <v>1812</v>
      </c>
    </row>
    <row r="168" spans="1:6" ht="25.5" thickBot="1">
      <c r="A168" s="21">
        <v>430786</v>
      </c>
      <c r="B168" s="21">
        <v>25</v>
      </c>
      <c r="C168" s="21">
        <v>5</v>
      </c>
      <c r="D168" s="22" t="s">
        <v>275</v>
      </c>
      <c r="E168" s="21" t="s">
        <v>1812</v>
      </c>
      <c r="F168" s="21" t="s">
        <v>1812</v>
      </c>
    </row>
    <row r="169" spans="1:6" ht="25.5" thickBot="1">
      <c r="A169" s="21">
        <v>430790</v>
      </c>
      <c r="B169" s="21">
        <v>26</v>
      </c>
      <c r="C169" s="21">
        <v>5</v>
      </c>
      <c r="D169" s="22" t="s">
        <v>276</v>
      </c>
      <c r="E169" s="21" t="s">
        <v>1812</v>
      </c>
      <c r="F169" s="21" t="s">
        <v>1812</v>
      </c>
    </row>
    <row r="170" spans="1:6" ht="25.5" thickBot="1">
      <c r="A170" s="21">
        <v>430800</v>
      </c>
      <c r="B170" s="21">
        <v>1</v>
      </c>
      <c r="C170" s="21">
        <v>4</v>
      </c>
      <c r="D170" s="22" t="s">
        <v>278</v>
      </c>
      <c r="E170" s="21" t="s">
        <v>1812</v>
      </c>
      <c r="F170" s="21" t="s">
        <v>1812</v>
      </c>
    </row>
    <row r="171" spans="1:6" ht="25.5" thickBot="1">
      <c r="A171" s="21">
        <v>430805</v>
      </c>
      <c r="B171" s="21">
        <v>16</v>
      </c>
      <c r="C171" s="21">
        <v>11</v>
      </c>
      <c r="D171" s="22" t="s">
        <v>279</v>
      </c>
      <c r="E171" s="21" t="s">
        <v>1812</v>
      </c>
      <c r="F171" s="21" t="s">
        <v>1812</v>
      </c>
    </row>
    <row r="172" spans="1:6" ht="25.5" thickBot="1">
      <c r="A172" s="21">
        <v>430807</v>
      </c>
      <c r="B172" s="21">
        <v>30</v>
      </c>
      <c r="C172" s="21">
        <v>16</v>
      </c>
      <c r="D172" s="22" t="s">
        <v>280</v>
      </c>
      <c r="E172" s="21" t="s">
        <v>1812</v>
      </c>
      <c r="F172" s="21" t="s">
        <v>1812</v>
      </c>
    </row>
    <row r="173" spans="1:6" ht="15.75" thickBot="1">
      <c r="A173" s="21">
        <v>430810</v>
      </c>
      <c r="B173" s="21">
        <v>26</v>
      </c>
      <c r="C173" s="21">
        <v>5</v>
      </c>
      <c r="D173" s="22" t="s">
        <v>281</v>
      </c>
      <c r="E173" s="21" t="s">
        <v>1812</v>
      </c>
      <c r="F173" s="21" t="s">
        <v>1812</v>
      </c>
    </row>
    <row r="174" spans="1:6" ht="25.5" thickBot="1">
      <c r="A174" s="21">
        <v>430820</v>
      </c>
      <c r="B174" s="21">
        <v>26</v>
      </c>
      <c r="C174" s="21">
        <v>5</v>
      </c>
      <c r="D174" s="22" t="s">
        <v>282</v>
      </c>
      <c r="E174" s="21" t="s">
        <v>1812</v>
      </c>
      <c r="F174" s="21" t="s">
        <v>1812</v>
      </c>
    </row>
    <row r="175" spans="1:6" ht="25.5" thickBot="1">
      <c r="A175" s="21">
        <v>430825</v>
      </c>
      <c r="B175" s="21">
        <v>16</v>
      </c>
      <c r="C175" s="21">
        <v>11</v>
      </c>
      <c r="D175" s="22" t="s">
        <v>284</v>
      </c>
      <c r="E175" s="21" t="s">
        <v>1812</v>
      </c>
      <c r="F175" s="21" t="s">
        <v>1812</v>
      </c>
    </row>
    <row r="176" spans="1:6" ht="25.5" thickBot="1">
      <c r="A176" s="21">
        <v>430830</v>
      </c>
      <c r="B176" s="21">
        <v>19</v>
      </c>
      <c r="C176" s="21">
        <v>6</v>
      </c>
      <c r="D176" s="22" t="s">
        <v>285</v>
      </c>
      <c r="E176" s="21" t="s">
        <v>1812</v>
      </c>
      <c r="F176" s="21" t="s">
        <v>1812</v>
      </c>
    </row>
    <row r="177" spans="1:6" ht="25.5" thickBot="1">
      <c r="A177" s="21">
        <v>430840</v>
      </c>
      <c r="B177" s="21">
        <v>1</v>
      </c>
      <c r="C177" s="21">
        <v>4</v>
      </c>
      <c r="D177" s="22" t="s">
        <v>286</v>
      </c>
      <c r="E177" s="21" t="s">
        <v>1812</v>
      </c>
      <c r="F177" s="21" t="s">
        <v>1812</v>
      </c>
    </row>
    <row r="178" spans="1:6" ht="25.5" thickBot="1">
      <c r="A178" s="21">
        <v>430843</v>
      </c>
      <c r="B178" s="21">
        <v>29</v>
      </c>
      <c r="C178" s="21">
        <v>16</v>
      </c>
      <c r="D178" s="22" t="s">
        <v>288</v>
      </c>
      <c r="E178" s="21" t="s">
        <v>1812</v>
      </c>
      <c r="F178" s="21" t="s">
        <v>1812</v>
      </c>
    </row>
    <row r="179" spans="1:6" ht="25.5" thickBot="1">
      <c r="A179" s="21">
        <v>430845</v>
      </c>
      <c r="B179" s="21">
        <v>12</v>
      </c>
      <c r="C179" s="21">
        <v>9</v>
      </c>
      <c r="D179" s="22" t="s">
        <v>289</v>
      </c>
      <c r="E179" s="21" t="s">
        <v>1812</v>
      </c>
      <c r="F179" s="21" t="s">
        <v>1812</v>
      </c>
    </row>
    <row r="180" spans="1:6" ht="37.5" thickBot="1">
      <c r="A180" s="21">
        <v>430850</v>
      </c>
      <c r="B180" s="21">
        <v>15</v>
      </c>
      <c r="C180" s="21">
        <v>2</v>
      </c>
      <c r="D180" s="22" t="s">
        <v>290</v>
      </c>
      <c r="E180" s="21" t="s">
        <v>1812</v>
      </c>
      <c r="F180" s="21" t="s">
        <v>1812</v>
      </c>
    </row>
    <row r="181" spans="1:6" ht="15.75" thickBot="1">
      <c r="A181" s="21">
        <v>430860</v>
      </c>
      <c r="B181" s="21">
        <v>25</v>
      </c>
      <c r="C181" s="21">
        <v>5</v>
      </c>
      <c r="D181" s="22" t="s">
        <v>292</v>
      </c>
      <c r="E181" s="21" t="s">
        <v>1812</v>
      </c>
      <c r="F181" s="21" t="s">
        <v>1812</v>
      </c>
    </row>
    <row r="182" spans="1:6" ht="25.5" thickBot="1">
      <c r="A182" s="21">
        <v>430865</v>
      </c>
      <c r="B182" s="21">
        <v>11</v>
      </c>
      <c r="C182" s="21">
        <v>12</v>
      </c>
      <c r="D182" s="22" t="s">
        <v>294</v>
      </c>
      <c r="E182" s="21" t="s">
        <v>1812</v>
      </c>
      <c r="F182" s="21" t="s">
        <v>1812</v>
      </c>
    </row>
    <row r="183" spans="1:6" ht="15.75" thickBot="1">
      <c r="A183" s="21">
        <v>430870</v>
      </c>
      <c r="B183" s="21">
        <v>16</v>
      </c>
      <c r="C183" s="21">
        <v>11</v>
      </c>
      <c r="D183" s="22" t="s">
        <v>295</v>
      </c>
      <c r="E183" s="21" t="s">
        <v>1812</v>
      </c>
      <c r="F183" s="21" t="s">
        <v>1812</v>
      </c>
    </row>
    <row r="184" spans="1:6" ht="25.5" thickBot="1">
      <c r="A184" s="21">
        <v>430880</v>
      </c>
      <c r="B184" s="21">
        <v>9</v>
      </c>
      <c r="C184" s="21">
        <v>1</v>
      </c>
      <c r="D184" s="22" t="s">
        <v>296</v>
      </c>
      <c r="E184" s="21" t="s">
        <v>1812</v>
      </c>
      <c r="F184" s="21" t="s">
        <v>1812</v>
      </c>
    </row>
    <row r="185" spans="1:6" ht="15.75" thickBot="1">
      <c r="A185" s="21">
        <v>430885</v>
      </c>
      <c r="B185" s="21">
        <v>17</v>
      </c>
      <c r="C185" s="21">
        <v>6</v>
      </c>
      <c r="D185" s="22" t="s">
        <v>297</v>
      </c>
      <c r="E185" s="21" t="s">
        <v>1812</v>
      </c>
      <c r="F185" s="21" t="s">
        <v>1812</v>
      </c>
    </row>
    <row r="186" spans="1:6" ht="25.5" thickBot="1">
      <c r="A186" s="21">
        <v>430890</v>
      </c>
      <c r="B186" s="21">
        <v>16</v>
      </c>
      <c r="C186" s="21">
        <v>11</v>
      </c>
      <c r="D186" s="22" t="s">
        <v>298</v>
      </c>
      <c r="E186" s="21" t="s">
        <v>1812</v>
      </c>
      <c r="F186" s="21" t="s">
        <v>1812</v>
      </c>
    </row>
    <row r="187" spans="1:6" ht="15.75" thickBot="1">
      <c r="A187" s="21">
        <v>430900</v>
      </c>
      <c r="B187" s="21">
        <v>14</v>
      </c>
      <c r="C187" s="21">
        <v>14</v>
      </c>
      <c r="D187" s="22" t="s">
        <v>300</v>
      </c>
      <c r="E187" s="21" t="s">
        <v>1812</v>
      </c>
      <c r="F187" s="21" t="s">
        <v>1812</v>
      </c>
    </row>
    <row r="188" spans="1:6" ht="15.75" thickBot="1">
      <c r="A188" s="21">
        <v>430905</v>
      </c>
      <c r="B188" s="21">
        <v>10</v>
      </c>
      <c r="C188" s="21">
        <v>1</v>
      </c>
      <c r="D188" s="22" t="s">
        <v>301</v>
      </c>
      <c r="E188" s="21" t="s">
        <v>1812</v>
      </c>
      <c r="F188" s="21" t="s">
        <v>1812</v>
      </c>
    </row>
    <row r="189" spans="1:6" ht="15.75" thickBot="1">
      <c r="A189" s="21">
        <v>430910</v>
      </c>
      <c r="B189" s="21">
        <v>23</v>
      </c>
      <c r="C189" s="21">
        <v>5</v>
      </c>
      <c r="D189" s="22" t="s">
        <v>302</v>
      </c>
      <c r="E189" s="21" t="s">
        <v>1812</v>
      </c>
      <c r="F189" s="21" t="s">
        <v>1812</v>
      </c>
    </row>
    <row r="190" spans="1:6" ht="37.5" thickBot="1">
      <c r="A190" s="21">
        <v>430912</v>
      </c>
      <c r="B190" s="21">
        <v>20</v>
      </c>
      <c r="C190" s="21">
        <v>15</v>
      </c>
      <c r="D190" s="22" t="s">
        <v>304</v>
      </c>
      <c r="E190" s="21" t="s">
        <v>1812</v>
      </c>
      <c r="F190" s="21" t="s">
        <v>1812</v>
      </c>
    </row>
    <row r="191" spans="1:6" ht="25.5" thickBot="1">
      <c r="A191" s="21">
        <v>430915</v>
      </c>
      <c r="B191" s="21">
        <v>28</v>
      </c>
      <c r="C191" s="21">
        <v>13</v>
      </c>
      <c r="D191" s="22" t="s">
        <v>305</v>
      </c>
      <c r="E191" s="21" t="s">
        <v>1812</v>
      </c>
      <c r="F191" s="21" t="s">
        <v>1812</v>
      </c>
    </row>
    <row r="192" spans="1:6" ht="15.75" thickBot="1">
      <c r="A192" s="21">
        <v>430920</v>
      </c>
      <c r="B192" s="21">
        <v>10</v>
      </c>
      <c r="C192" s="21">
        <v>1</v>
      </c>
      <c r="D192" s="22" t="s">
        <v>307</v>
      </c>
      <c r="E192" s="21" t="s">
        <v>1812</v>
      </c>
      <c r="F192" s="21" t="s">
        <v>1812</v>
      </c>
    </row>
    <row r="193" spans="1:6" ht="15.75" thickBot="1">
      <c r="A193" s="21">
        <v>430925</v>
      </c>
      <c r="B193" s="21">
        <v>25</v>
      </c>
      <c r="C193" s="21">
        <v>5</v>
      </c>
      <c r="D193" s="22" t="s">
        <v>309</v>
      </c>
      <c r="E193" s="21" t="s">
        <v>1812</v>
      </c>
      <c r="F193" s="21" t="s">
        <v>1812</v>
      </c>
    </row>
    <row r="194" spans="1:6" ht="15.75" thickBot="1">
      <c r="A194" s="21">
        <v>430930</v>
      </c>
      <c r="B194" s="21">
        <v>9</v>
      </c>
      <c r="C194" s="21">
        <v>1</v>
      </c>
      <c r="D194" s="22" t="s">
        <v>310</v>
      </c>
      <c r="E194" s="21">
        <v>1</v>
      </c>
      <c r="F194" s="23">
        <v>10800</v>
      </c>
    </row>
    <row r="195" spans="1:6" ht="15.75" thickBot="1">
      <c r="A195" s="21">
        <v>430940</v>
      </c>
      <c r="B195" s="21">
        <v>25</v>
      </c>
      <c r="C195" s="21">
        <v>5</v>
      </c>
      <c r="D195" s="22" t="s">
        <v>312</v>
      </c>
      <c r="E195" s="21">
        <v>1</v>
      </c>
      <c r="F195" s="23">
        <v>10800</v>
      </c>
    </row>
    <row r="196" spans="1:6" ht="37.5" thickBot="1">
      <c r="A196" s="21">
        <v>430950</v>
      </c>
      <c r="B196" s="21">
        <v>11</v>
      </c>
      <c r="C196" s="21">
        <v>12</v>
      </c>
      <c r="D196" s="22" t="s">
        <v>314</v>
      </c>
      <c r="E196" s="21" t="s">
        <v>1812</v>
      </c>
      <c r="F196" s="21" t="s">
        <v>1812</v>
      </c>
    </row>
    <row r="197" spans="1:6" ht="15.75" thickBot="1">
      <c r="A197" s="21">
        <v>430955</v>
      </c>
      <c r="B197" s="21">
        <v>8</v>
      </c>
      <c r="C197" s="21">
        <v>1</v>
      </c>
      <c r="D197" s="22" t="s">
        <v>315</v>
      </c>
      <c r="E197" s="21" t="s">
        <v>1812</v>
      </c>
      <c r="F197" s="21" t="s">
        <v>1812</v>
      </c>
    </row>
    <row r="198" spans="1:6" ht="15.75" thickBot="1">
      <c r="A198" s="21">
        <v>430957</v>
      </c>
      <c r="B198" s="21">
        <v>28</v>
      </c>
      <c r="C198" s="21">
        <v>13</v>
      </c>
      <c r="D198" s="22" t="s">
        <v>317</v>
      </c>
      <c r="E198" s="21" t="s">
        <v>1812</v>
      </c>
      <c r="F198" s="21" t="s">
        <v>1812</v>
      </c>
    </row>
    <row r="199" spans="1:6" ht="25.5" thickBot="1">
      <c r="A199" s="21">
        <v>430960</v>
      </c>
      <c r="B199" s="21">
        <v>14</v>
      </c>
      <c r="C199" s="21">
        <v>14</v>
      </c>
      <c r="D199" s="22" t="s">
        <v>319</v>
      </c>
      <c r="E199" s="21" t="s">
        <v>1812</v>
      </c>
      <c r="F199" s="21" t="s">
        <v>1812</v>
      </c>
    </row>
    <row r="200" spans="1:6" ht="25.5" thickBot="1">
      <c r="A200" s="21">
        <v>430965</v>
      </c>
      <c r="B200" s="21">
        <v>22</v>
      </c>
      <c r="C200" s="21">
        <v>7</v>
      </c>
      <c r="D200" s="22" t="s">
        <v>320</v>
      </c>
      <c r="E200" s="21" t="s">
        <v>1812</v>
      </c>
      <c r="F200" s="21" t="s">
        <v>1812</v>
      </c>
    </row>
    <row r="201" spans="1:6" ht="15.75" thickBot="1">
      <c r="A201" s="21">
        <v>430970</v>
      </c>
      <c r="B201" s="21">
        <v>13</v>
      </c>
      <c r="C201" s="21">
        <v>17</v>
      </c>
      <c r="D201" s="22" t="s">
        <v>321</v>
      </c>
      <c r="E201" s="21" t="s">
        <v>1812</v>
      </c>
      <c r="F201" s="21" t="s">
        <v>1812</v>
      </c>
    </row>
    <row r="202" spans="1:6" ht="15.75" thickBot="1">
      <c r="A202" s="21">
        <v>430975</v>
      </c>
      <c r="B202" s="21">
        <v>27</v>
      </c>
      <c r="C202" s="21">
        <v>8</v>
      </c>
      <c r="D202" s="22" t="s">
        <v>322</v>
      </c>
      <c r="E202" s="21" t="s">
        <v>1812</v>
      </c>
      <c r="F202" s="21" t="s">
        <v>1812</v>
      </c>
    </row>
    <row r="203" spans="1:6" ht="15.75" thickBot="1">
      <c r="A203" s="21">
        <v>430980</v>
      </c>
      <c r="B203" s="21">
        <v>18</v>
      </c>
      <c r="C203" s="21">
        <v>6</v>
      </c>
      <c r="D203" s="22" t="s">
        <v>324</v>
      </c>
      <c r="E203" s="21" t="s">
        <v>1812</v>
      </c>
      <c r="F203" s="21" t="s">
        <v>1812</v>
      </c>
    </row>
    <row r="204" spans="1:6" ht="15.75" thickBot="1">
      <c r="A204" s="21">
        <v>430990</v>
      </c>
      <c r="B204" s="21">
        <v>18</v>
      </c>
      <c r="C204" s="21">
        <v>6</v>
      </c>
      <c r="D204" s="22" t="s">
        <v>325</v>
      </c>
      <c r="E204" s="21" t="s">
        <v>1812</v>
      </c>
      <c r="F204" s="21" t="s">
        <v>1812</v>
      </c>
    </row>
    <row r="205" spans="1:6" ht="15.75" thickBot="1">
      <c r="A205" s="21">
        <v>430995</v>
      </c>
      <c r="B205" s="21">
        <v>19</v>
      </c>
      <c r="C205" s="21">
        <v>6</v>
      </c>
      <c r="D205" s="22" t="s">
        <v>326</v>
      </c>
      <c r="E205" s="21" t="s">
        <v>1812</v>
      </c>
      <c r="F205" s="21" t="s">
        <v>1812</v>
      </c>
    </row>
    <row r="206" spans="1:6" ht="15.75" thickBot="1">
      <c r="A206" s="21">
        <v>431000</v>
      </c>
      <c r="B206" s="21">
        <v>12</v>
      </c>
      <c r="C206" s="21">
        <v>9</v>
      </c>
      <c r="D206" s="22" t="s">
        <v>328</v>
      </c>
      <c r="E206" s="21" t="s">
        <v>1812</v>
      </c>
      <c r="F206" s="21" t="s">
        <v>1812</v>
      </c>
    </row>
    <row r="207" spans="1:6" ht="15.75" thickBot="1">
      <c r="A207" s="21">
        <v>431010</v>
      </c>
      <c r="B207" s="21">
        <v>6</v>
      </c>
      <c r="C207" s="21">
        <v>1</v>
      </c>
      <c r="D207" s="22" t="s">
        <v>329</v>
      </c>
      <c r="E207" s="21" t="s">
        <v>1812</v>
      </c>
      <c r="F207" s="21" t="s">
        <v>1812</v>
      </c>
    </row>
    <row r="208" spans="1:6" ht="15.75" thickBot="1">
      <c r="A208" s="21">
        <v>431020</v>
      </c>
      <c r="B208" s="21">
        <v>13</v>
      </c>
      <c r="C208" s="21">
        <v>17</v>
      </c>
      <c r="D208" s="22" t="s">
        <v>330</v>
      </c>
      <c r="E208" s="21">
        <v>1</v>
      </c>
      <c r="F208" s="23">
        <v>11735</v>
      </c>
    </row>
    <row r="209" spans="1:6" ht="15.75" thickBot="1">
      <c r="A209" s="21">
        <v>431030</v>
      </c>
      <c r="B209" s="21">
        <v>29</v>
      </c>
      <c r="C209" s="21">
        <v>16</v>
      </c>
      <c r="D209" s="22" t="s">
        <v>331</v>
      </c>
      <c r="E209" s="21" t="s">
        <v>1812</v>
      </c>
      <c r="F209" s="21" t="s">
        <v>1812</v>
      </c>
    </row>
    <row r="210" spans="1:6" ht="15.75" thickBot="1">
      <c r="A210" s="21">
        <v>431033</v>
      </c>
      <c r="B210" s="21">
        <v>5</v>
      </c>
      <c r="C210" s="21">
        <v>18</v>
      </c>
      <c r="D210" s="22" t="s">
        <v>332</v>
      </c>
      <c r="E210" s="21" t="s">
        <v>1812</v>
      </c>
      <c r="F210" s="21" t="s">
        <v>1812</v>
      </c>
    </row>
    <row r="211" spans="1:6" ht="15.75" thickBot="1">
      <c r="A211" s="21">
        <v>431036</v>
      </c>
      <c r="B211" s="21">
        <v>30</v>
      </c>
      <c r="C211" s="21">
        <v>16</v>
      </c>
      <c r="D211" s="22" t="s">
        <v>334</v>
      </c>
      <c r="E211" s="21" t="s">
        <v>1812</v>
      </c>
      <c r="F211" s="21" t="s">
        <v>1812</v>
      </c>
    </row>
    <row r="212" spans="1:6" ht="25.5" thickBot="1">
      <c r="A212" s="21">
        <v>431040</v>
      </c>
      <c r="B212" s="21">
        <v>14</v>
      </c>
      <c r="C212" s="21">
        <v>14</v>
      </c>
      <c r="D212" s="22" t="s">
        <v>335</v>
      </c>
      <c r="E212" s="21" t="s">
        <v>1812</v>
      </c>
      <c r="F212" s="21" t="s">
        <v>1812</v>
      </c>
    </row>
    <row r="213" spans="1:6" ht="15.75" thickBot="1">
      <c r="A213" s="21">
        <v>431041</v>
      </c>
      <c r="B213" s="21">
        <v>13</v>
      </c>
      <c r="C213" s="21">
        <v>17</v>
      </c>
      <c r="D213" s="22" t="s">
        <v>336</v>
      </c>
      <c r="E213" s="21" t="s">
        <v>1812</v>
      </c>
      <c r="F213" s="21" t="s">
        <v>1812</v>
      </c>
    </row>
    <row r="214" spans="1:6" ht="15.75" thickBot="1">
      <c r="A214" s="21">
        <v>431043</v>
      </c>
      <c r="B214" s="21">
        <v>26</v>
      </c>
      <c r="C214" s="21">
        <v>5</v>
      </c>
      <c r="D214" s="22" t="s">
        <v>337</v>
      </c>
      <c r="E214" s="21" t="s">
        <v>1812</v>
      </c>
      <c r="F214" s="21" t="s">
        <v>1812</v>
      </c>
    </row>
    <row r="215" spans="1:6" ht="25.5" thickBot="1">
      <c r="A215" s="21">
        <v>431046</v>
      </c>
      <c r="B215" s="21">
        <v>16</v>
      </c>
      <c r="C215" s="21">
        <v>11</v>
      </c>
      <c r="D215" s="22" t="s">
        <v>338</v>
      </c>
      <c r="E215" s="21" t="s">
        <v>1812</v>
      </c>
      <c r="F215" s="21" t="s">
        <v>1812</v>
      </c>
    </row>
    <row r="216" spans="1:6" ht="15.75" thickBot="1">
      <c r="A216" s="21">
        <v>431050</v>
      </c>
      <c r="B216" s="21">
        <v>15</v>
      </c>
      <c r="C216" s="21">
        <v>2</v>
      </c>
      <c r="D216" s="22" t="s">
        <v>339</v>
      </c>
      <c r="E216" s="21" t="s">
        <v>1812</v>
      </c>
      <c r="F216" s="21" t="s">
        <v>1812</v>
      </c>
    </row>
    <row r="217" spans="1:6" ht="15.75" thickBot="1">
      <c r="A217" s="21">
        <v>431053</v>
      </c>
      <c r="B217" s="21">
        <v>1</v>
      </c>
      <c r="C217" s="21">
        <v>4</v>
      </c>
      <c r="D217" s="22" t="s">
        <v>340</v>
      </c>
      <c r="E217" s="21" t="s">
        <v>1812</v>
      </c>
      <c r="F217" s="21" t="s">
        <v>1812</v>
      </c>
    </row>
    <row r="218" spans="1:6" ht="15.75" thickBot="1">
      <c r="A218" s="21">
        <v>431055</v>
      </c>
      <c r="B218" s="21">
        <v>2</v>
      </c>
      <c r="C218" s="21">
        <v>4</v>
      </c>
      <c r="D218" s="22" t="s">
        <v>342</v>
      </c>
      <c r="E218" s="21" t="s">
        <v>1812</v>
      </c>
      <c r="F218" s="21" t="s">
        <v>1812</v>
      </c>
    </row>
    <row r="219" spans="1:6" ht="15.75" thickBot="1">
      <c r="A219" s="21">
        <v>431057</v>
      </c>
      <c r="B219" s="21">
        <v>19</v>
      </c>
      <c r="C219" s="21">
        <v>6</v>
      </c>
      <c r="D219" s="22" t="s">
        <v>344</v>
      </c>
      <c r="E219" s="21" t="s">
        <v>1812</v>
      </c>
      <c r="F219" s="21" t="s">
        <v>1812</v>
      </c>
    </row>
    <row r="220" spans="1:6" ht="15.75" thickBot="1">
      <c r="A220" s="21">
        <v>431060</v>
      </c>
      <c r="B220" s="21">
        <v>3</v>
      </c>
      <c r="C220" s="21">
        <v>10</v>
      </c>
      <c r="D220" s="22" t="s">
        <v>346</v>
      </c>
      <c r="E220" s="21" t="s">
        <v>1812</v>
      </c>
      <c r="F220" s="21" t="s">
        <v>1812</v>
      </c>
    </row>
    <row r="221" spans="1:6" ht="15.75" thickBot="1">
      <c r="A221" s="21">
        <v>431065</v>
      </c>
      <c r="B221" s="21">
        <v>4</v>
      </c>
      <c r="C221" s="21">
        <v>18</v>
      </c>
      <c r="D221" s="22" t="s">
        <v>348</v>
      </c>
      <c r="E221" s="21" t="s">
        <v>1812</v>
      </c>
      <c r="F221" s="21" t="s">
        <v>1812</v>
      </c>
    </row>
    <row r="222" spans="1:6" ht="25.5" thickBot="1">
      <c r="A222" s="21">
        <v>431070</v>
      </c>
      <c r="B222" s="21">
        <v>16</v>
      </c>
      <c r="C222" s="21">
        <v>11</v>
      </c>
      <c r="D222" s="22" t="s">
        <v>349</v>
      </c>
      <c r="E222" s="21" t="s">
        <v>1812</v>
      </c>
      <c r="F222" s="21" t="s">
        <v>1812</v>
      </c>
    </row>
    <row r="223" spans="1:6" ht="15.75" thickBot="1">
      <c r="A223" s="21">
        <v>431075</v>
      </c>
      <c r="B223" s="21">
        <v>1</v>
      </c>
      <c r="C223" s="21">
        <v>4</v>
      </c>
      <c r="D223" s="22" t="s">
        <v>350</v>
      </c>
      <c r="E223" s="21" t="s">
        <v>1812</v>
      </c>
      <c r="F223" s="21" t="s">
        <v>1812</v>
      </c>
    </row>
    <row r="224" spans="1:6" ht="15.75" thickBot="1">
      <c r="A224" s="21">
        <v>431080</v>
      </c>
      <c r="B224" s="21">
        <v>7</v>
      </c>
      <c r="C224" s="21">
        <v>1</v>
      </c>
      <c r="D224" s="22" t="s">
        <v>351</v>
      </c>
      <c r="E224" s="21" t="s">
        <v>1812</v>
      </c>
      <c r="F224" s="21" t="s">
        <v>1812</v>
      </c>
    </row>
    <row r="225" spans="1:6" ht="25.5" thickBot="1">
      <c r="A225" s="21">
        <v>431085</v>
      </c>
      <c r="B225" s="21">
        <v>20</v>
      </c>
      <c r="C225" s="21">
        <v>15</v>
      </c>
      <c r="D225" s="22" t="s">
        <v>353</v>
      </c>
      <c r="E225" s="21" t="s">
        <v>1812</v>
      </c>
      <c r="F225" s="21" t="s">
        <v>1812</v>
      </c>
    </row>
    <row r="226" spans="1:6" ht="25.5" thickBot="1">
      <c r="A226" s="21">
        <v>431087</v>
      </c>
      <c r="B226" s="21">
        <v>12</v>
      </c>
      <c r="C226" s="21">
        <v>9</v>
      </c>
      <c r="D226" s="22" t="s">
        <v>354</v>
      </c>
      <c r="E226" s="21" t="s">
        <v>1812</v>
      </c>
      <c r="F226" s="21" t="s">
        <v>1812</v>
      </c>
    </row>
    <row r="227" spans="1:6" ht="15.75" thickBot="1">
      <c r="A227" s="21">
        <v>431090</v>
      </c>
      <c r="B227" s="21">
        <v>16</v>
      </c>
      <c r="C227" s="21">
        <v>11</v>
      </c>
      <c r="D227" s="22" t="s">
        <v>355</v>
      </c>
      <c r="E227" s="21" t="s">
        <v>1812</v>
      </c>
      <c r="F227" s="21" t="s">
        <v>1812</v>
      </c>
    </row>
    <row r="228" spans="1:6" ht="15.75" thickBot="1">
      <c r="A228" s="21">
        <v>431100</v>
      </c>
      <c r="B228" s="21">
        <v>21</v>
      </c>
      <c r="C228" s="21">
        <v>3</v>
      </c>
      <c r="D228" s="22" t="s">
        <v>356</v>
      </c>
      <c r="E228" s="21" t="s">
        <v>1812</v>
      </c>
      <c r="F228" s="21" t="s">
        <v>1812</v>
      </c>
    </row>
    <row r="229" spans="1:6" ht="15.75" thickBot="1">
      <c r="A229" s="21">
        <v>431110</v>
      </c>
      <c r="B229" s="21">
        <v>2</v>
      </c>
      <c r="C229" s="21">
        <v>4</v>
      </c>
      <c r="D229" s="22" t="s">
        <v>358</v>
      </c>
      <c r="E229" s="21" t="s">
        <v>1812</v>
      </c>
      <c r="F229" s="21" t="s">
        <v>1812</v>
      </c>
    </row>
    <row r="230" spans="1:6" ht="15.75" thickBot="1">
      <c r="A230" s="21">
        <v>431112</v>
      </c>
      <c r="B230" s="21">
        <v>24</v>
      </c>
      <c r="C230" s="21">
        <v>5</v>
      </c>
      <c r="D230" s="22" t="s">
        <v>359</v>
      </c>
      <c r="E230" s="21" t="s">
        <v>1812</v>
      </c>
      <c r="F230" s="21" t="s">
        <v>1812</v>
      </c>
    </row>
    <row r="231" spans="1:6" ht="15.75" thickBot="1">
      <c r="A231" s="21">
        <v>431113</v>
      </c>
      <c r="B231" s="21">
        <v>2</v>
      </c>
      <c r="C231" s="21">
        <v>4</v>
      </c>
      <c r="D231" s="22" t="s">
        <v>360</v>
      </c>
      <c r="E231" s="21" t="s">
        <v>1812</v>
      </c>
      <c r="F231" s="21" t="s">
        <v>1812</v>
      </c>
    </row>
    <row r="232" spans="1:6" ht="15.75" thickBot="1">
      <c r="A232" s="21">
        <v>431115</v>
      </c>
      <c r="B232" s="21">
        <v>13</v>
      </c>
      <c r="C232" s="21">
        <v>17</v>
      </c>
      <c r="D232" s="22" t="s">
        <v>361</v>
      </c>
      <c r="E232" s="21" t="s">
        <v>1812</v>
      </c>
      <c r="F232" s="21" t="s">
        <v>1812</v>
      </c>
    </row>
    <row r="233" spans="1:6" ht="25.5" thickBot="1">
      <c r="A233" s="21">
        <v>431120</v>
      </c>
      <c r="B233" s="21">
        <v>1</v>
      </c>
      <c r="C233" s="21">
        <v>4</v>
      </c>
      <c r="D233" s="22" t="s">
        <v>363</v>
      </c>
      <c r="E233" s="21" t="s">
        <v>1812</v>
      </c>
      <c r="F233" s="21" t="s">
        <v>1812</v>
      </c>
    </row>
    <row r="234" spans="1:6" ht="37.5" thickBot="1">
      <c r="A234" s="21">
        <v>431123</v>
      </c>
      <c r="B234" s="21">
        <v>27</v>
      </c>
      <c r="C234" s="21">
        <v>8</v>
      </c>
      <c r="D234" s="22" t="s">
        <v>365</v>
      </c>
      <c r="E234" s="21" t="s">
        <v>1812</v>
      </c>
      <c r="F234" s="21" t="s">
        <v>1812</v>
      </c>
    </row>
    <row r="235" spans="1:6" ht="15.75" thickBot="1">
      <c r="A235" s="21">
        <v>431125</v>
      </c>
      <c r="B235" s="21">
        <v>19</v>
      </c>
      <c r="C235" s="21">
        <v>6</v>
      </c>
      <c r="D235" s="22" t="s">
        <v>369</v>
      </c>
      <c r="E235" s="21" t="s">
        <v>1812</v>
      </c>
      <c r="F235" s="21" t="s">
        <v>1812</v>
      </c>
    </row>
    <row r="236" spans="1:6" ht="37.5" thickBot="1">
      <c r="A236" s="21">
        <v>431127</v>
      </c>
      <c r="B236" s="21">
        <v>17</v>
      </c>
      <c r="C236" s="21">
        <v>6</v>
      </c>
      <c r="D236" s="22" t="s">
        <v>367</v>
      </c>
      <c r="E236" s="21" t="s">
        <v>1812</v>
      </c>
      <c r="F236" s="21" t="s">
        <v>1812</v>
      </c>
    </row>
    <row r="237" spans="1:6" ht="25.5" thickBot="1">
      <c r="A237" s="21">
        <v>431130</v>
      </c>
      <c r="B237" s="21">
        <v>18</v>
      </c>
      <c r="C237" s="21">
        <v>6</v>
      </c>
      <c r="D237" s="22" t="s">
        <v>368</v>
      </c>
      <c r="E237" s="21" t="s">
        <v>1812</v>
      </c>
      <c r="F237" s="21" t="s">
        <v>1812</v>
      </c>
    </row>
    <row r="238" spans="1:6" ht="15.75" thickBot="1">
      <c r="A238" s="21">
        <v>431140</v>
      </c>
      <c r="B238" s="21">
        <v>29</v>
      </c>
      <c r="C238" s="21">
        <v>16</v>
      </c>
      <c r="D238" s="22" t="s">
        <v>371</v>
      </c>
      <c r="E238" s="21">
        <v>1</v>
      </c>
      <c r="F238" s="23">
        <v>11713</v>
      </c>
    </row>
    <row r="239" spans="1:6" ht="25.5" thickBot="1">
      <c r="A239" s="21">
        <v>431142</v>
      </c>
      <c r="B239" s="21">
        <v>20</v>
      </c>
      <c r="C239" s="21">
        <v>15</v>
      </c>
      <c r="D239" s="22" t="s">
        <v>372</v>
      </c>
      <c r="E239" s="21" t="s">
        <v>1812</v>
      </c>
      <c r="F239" s="21" t="s">
        <v>1812</v>
      </c>
    </row>
    <row r="240" spans="1:6" ht="25.5" thickBot="1">
      <c r="A240" s="21">
        <v>431150</v>
      </c>
      <c r="B240" s="21">
        <v>22</v>
      </c>
      <c r="C240" s="21">
        <v>7</v>
      </c>
      <c r="D240" s="22" t="s">
        <v>373</v>
      </c>
      <c r="E240" s="21" t="s">
        <v>1812</v>
      </c>
      <c r="F240" s="21" t="s">
        <v>1812</v>
      </c>
    </row>
    <row r="241" spans="1:6" ht="25.5" thickBot="1">
      <c r="A241" s="21">
        <v>431160</v>
      </c>
      <c r="B241" s="21">
        <v>15</v>
      </c>
      <c r="C241" s="21">
        <v>2</v>
      </c>
      <c r="D241" s="22" t="s">
        <v>375</v>
      </c>
      <c r="E241" s="21" t="s">
        <v>1812</v>
      </c>
      <c r="F241" s="21" t="s">
        <v>1812</v>
      </c>
    </row>
    <row r="242" spans="1:6" ht="25.5" thickBot="1">
      <c r="A242" s="21">
        <v>431162</v>
      </c>
      <c r="B242" s="21">
        <v>7</v>
      </c>
      <c r="C242" s="21">
        <v>1</v>
      </c>
      <c r="D242" s="22" t="s">
        <v>376</v>
      </c>
      <c r="E242" s="21" t="s">
        <v>1812</v>
      </c>
      <c r="F242" s="21" t="s">
        <v>1812</v>
      </c>
    </row>
    <row r="243" spans="1:6" ht="25.5" thickBot="1">
      <c r="A243" s="21">
        <v>431164</v>
      </c>
      <c r="B243" s="21">
        <v>23</v>
      </c>
      <c r="C243" s="21">
        <v>5</v>
      </c>
      <c r="D243" s="22" t="s">
        <v>378</v>
      </c>
      <c r="E243" s="21" t="s">
        <v>1812</v>
      </c>
      <c r="F243" s="21" t="s">
        <v>1812</v>
      </c>
    </row>
    <row r="244" spans="1:6" ht="25.5" thickBot="1">
      <c r="A244" s="21">
        <v>431170</v>
      </c>
      <c r="B244" s="21">
        <v>18</v>
      </c>
      <c r="C244" s="21">
        <v>6</v>
      </c>
      <c r="D244" s="22" t="s">
        <v>382</v>
      </c>
      <c r="E244" s="21" t="s">
        <v>1812</v>
      </c>
      <c r="F244" s="21" t="s">
        <v>1812</v>
      </c>
    </row>
    <row r="245" spans="1:6" ht="25.5" thickBot="1">
      <c r="A245" s="21">
        <v>431171</v>
      </c>
      <c r="B245" s="21">
        <v>3</v>
      </c>
      <c r="C245" s="21">
        <v>10</v>
      </c>
      <c r="D245" s="22" t="s">
        <v>380</v>
      </c>
      <c r="E245" s="21" t="s">
        <v>1812</v>
      </c>
      <c r="F245" s="21" t="s">
        <v>1812</v>
      </c>
    </row>
    <row r="246" spans="1:6" ht="25.5" thickBot="1">
      <c r="A246" s="21">
        <v>431173</v>
      </c>
      <c r="B246" s="21">
        <v>4</v>
      </c>
      <c r="C246" s="21">
        <v>18</v>
      </c>
      <c r="D246" s="22" t="s">
        <v>383</v>
      </c>
      <c r="E246" s="21" t="s">
        <v>1812</v>
      </c>
      <c r="F246" s="21" t="s">
        <v>1812</v>
      </c>
    </row>
    <row r="247" spans="1:6" ht="25.5" thickBot="1">
      <c r="A247" s="21">
        <v>431175</v>
      </c>
      <c r="B247" s="21">
        <v>3</v>
      </c>
      <c r="C247" s="21">
        <v>10</v>
      </c>
      <c r="D247" s="22" t="s">
        <v>384</v>
      </c>
      <c r="E247" s="21" t="s">
        <v>1812</v>
      </c>
      <c r="F247" s="21" t="s">
        <v>1812</v>
      </c>
    </row>
    <row r="248" spans="1:6" ht="15.75" thickBot="1">
      <c r="A248" s="21">
        <v>431177</v>
      </c>
      <c r="B248" s="21">
        <v>4</v>
      </c>
      <c r="C248" s="21">
        <v>18</v>
      </c>
      <c r="D248" s="22" t="s">
        <v>385</v>
      </c>
      <c r="E248" s="21" t="s">
        <v>1812</v>
      </c>
      <c r="F248" s="21" t="s">
        <v>1812</v>
      </c>
    </row>
    <row r="249" spans="1:6" ht="15.75" thickBot="1">
      <c r="A249" s="21">
        <v>431179</v>
      </c>
      <c r="B249" s="21">
        <v>8</v>
      </c>
      <c r="C249" s="21">
        <v>1</v>
      </c>
      <c r="D249" s="22" t="s">
        <v>386</v>
      </c>
      <c r="E249" s="21" t="s">
        <v>1812</v>
      </c>
      <c r="F249" s="21" t="s">
        <v>1812</v>
      </c>
    </row>
    <row r="250" spans="1:6" ht="15.75" thickBot="1">
      <c r="A250" s="21">
        <v>431180</v>
      </c>
      <c r="B250" s="21">
        <v>17</v>
      </c>
      <c r="C250" s="21">
        <v>6</v>
      </c>
      <c r="D250" s="22" t="s">
        <v>387</v>
      </c>
      <c r="E250" s="21" t="s">
        <v>1812</v>
      </c>
      <c r="F250" s="21" t="s">
        <v>1812</v>
      </c>
    </row>
    <row r="251" spans="1:6" ht="25.5" thickBot="1">
      <c r="A251" s="21">
        <v>431190</v>
      </c>
      <c r="B251" s="21">
        <v>16</v>
      </c>
      <c r="C251" s="21">
        <v>11</v>
      </c>
      <c r="D251" s="22" t="s">
        <v>388</v>
      </c>
      <c r="E251" s="21" t="s">
        <v>1812</v>
      </c>
      <c r="F251" s="21" t="s">
        <v>1812</v>
      </c>
    </row>
    <row r="252" spans="1:6" ht="25.5" thickBot="1">
      <c r="A252" s="21">
        <v>431198</v>
      </c>
      <c r="B252" s="21">
        <v>9</v>
      </c>
      <c r="C252" s="21">
        <v>1</v>
      </c>
      <c r="D252" s="22" t="s">
        <v>389</v>
      </c>
      <c r="E252" s="21" t="s">
        <v>1812</v>
      </c>
      <c r="F252" s="21" t="s">
        <v>1812</v>
      </c>
    </row>
    <row r="253" spans="1:6" ht="25.5" thickBot="1">
      <c r="A253" s="21">
        <v>431200</v>
      </c>
      <c r="B253" s="21">
        <v>16</v>
      </c>
      <c r="C253" s="21">
        <v>11</v>
      </c>
      <c r="D253" s="22" t="s">
        <v>390</v>
      </c>
      <c r="E253" s="21" t="s">
        <v>1812</v>
      </c>
      <c r="F253" s="21" t="s">
        <v>1812</v>
      </c>
    </row>
    <row r="254" spans="1:6" ht="25.5" thickBot="1">
      <c r="A254" s="21">
        <v>431205</v>
      </c>
      <c r="B254" s="21">
        <v>29</v>
      </c>
      <c r="C254" s="21">
        <v>16</v>
      </c>
      <c r="D254" s="22" t="s">
        <v>391</v>
      </c>
      <c r="E254" s="21" t="s">
        <v>1812</v>
      </c>
      <c r="F254" s="21" t="s">
        <v>1812</v>
      </c>
    </row>
    <row r="255" spans="1:6" ht="15.75" thickBot="1">
      <c r="A255" s="21">
        <v>431210</v>
      </c>
      <c r="B255" s="21">
        <v>2</v>
      </c>
      <c r="C255" s="21">
        <v>4</v>
      </c>
      <c r="D255" s="22" t="s">
        <v>392</v>
      </c>
      <c r="E255" s="21" t="s">
        <v>1812</v>
      </c>
      <c r="F255" s="21" t="s">
        <v>1812</v>
      </c>
    </row>
    <row r="256" spans="1:6" ht="37.5" thickBot="1">
      <c r="A256" s="21">
        <v>431213</v>
      </c>
      <c r="B256" s="21">
        <v>17</v>
      </c>
      <c r="C256" s="21">
        <v>6</v>
      </c>
      <c r="D256" s="22" t="s">
        <v>393</v>
      </c>
      <c r="E256" s="21" t="s">
        <v>1812</v>
      </c>
      <c r="F256" s="21" t="s">
        <v>1812</v>
      </c>
    </row>
    <row r="257" spans="1:6" ht="25.5" thickBot="1">
      <c r="A257" s="21">
        <v>431215</v>
      </c>
      <c r="B257" s="21">
        <v>28</v>
      </c>
      <c r="C257" s="21">
        <v>13</v>
      </c>
      <c r="D257" s="22" t="s">
        <v>394</v>
      </c>
      <c r="E257" s="21" t="s">
        <v>1812</v>
      </c>
      <c r="F257" s="21" t="s">
        <v>1812</v>
      </c>
    </row>
    <row r="258" spans="1:6" ht="37.5" thickBot="1">
      <c r="A258" s="21">
        <v>431217</v>
      </c>
      <c r="B258" s="21">
        <v>11</v>
      </c>
      <c r="C258" s="21">
        <v>12</v>
      </c>
      <c r="D258" s="22" t="s">
        <v>395</v>
      </c>
      <c r="E258" s="21" t="s">
        <v>1812</v>
      </c>
      <c r="F258" s="21" t="s">
        <v>1812</v>
      </c>
    </row>
    <row r="259" spans="1:6" ht="37.5" thickBot="1">
      <c r="A259" s="21">
        <v>431220</v>
      </c>
      <c r="B259" s="21">
        <v>18</v>
      </c>
      <c r="C259" s="21">
        <v>6</v>
      </c>
      <c r="D259" s="22" t="s">
        <v>396</v>
      </c>
      <c r="E259" s="21" t="s">
        <v>1812</v>
      </c>
      <c r="F259" s="21" t="s">
        <v>1812</v>
      </c>
    </row>
    <row r="260" spans="1:6" ht="25.5" thickBot="1">
      <c r="A260" s="21">
        <v>431225</v>
      </c>
      <c r="B260" s="21">
        <v>9</v>
      </c>
      <c r="C260" s="21">
        <v>1</v>
      </c>
      <c r="D260" s="22" t="s">
        <v>397</v>
      </c>
      <c r="E260" s="21" t="s">
        <v>1812</v>
      </c>
      <c r="F260" s="21" t="s">
        <v>1812</v>
      </c>
    </row>
    <row r="261" spans="1:6" ht="15.75" thickBot="1">
      <c r="A261" s="21">
        <v>431230</v>
      </c>
      <c r="B261" s="21">
        <v>20</v>
      </c>
      <c r="C261" s="21">
        <v>15</v>
      </c>
      <c r="D261" s="22" t="s">
        <v>398</v>
      </c>
      <c r="E261" s="21" t="s">
        <v>1812</v>
      </c>
      <c r="F261" s="21" t="s">
        <v>1812</v>
      </c>
    </row>
    <row r="262" spans="1:6" ht="15.75" thickBot="1">
      <c r="A262" s="21">
        <v>431235</v>
      </c>
      <c r="B262" s="21">
        <v>17</v>
      </c>
      <c r="C262" s="21">
        <v>6</v>
      </c>
      <c r="D262" s="22" t="s">
        <v>399</v>
      </c>
      <c r="E262" s="21" t="s">
        <v>1812</v>
      </c>
      <c r="F262" s="21" t="s">
        <v>1812</v>
      </c>
    </row>
    <row r="263" spans="1:6" ht="49.5" thickBot="1">
      <c r="A263" s="21">
        <v>431237</v>
      </c>
      <c r="B263" s="21">
        <v>24</v>
      </c>
      <c r="C263" s="21">
        <v>5</v>
      </c>
      <c r="D263" s="22" t="s">
        <v>400</v>
      </c>
      <c r="E263" s="21" t="s">
        <v>1812</v>
      </c>
      <c r="F263" s="21" t="s">
        <v>1812</v>
      </c>
    </row>
    <row r="264" spans="1:6" ht="37.5" thickBot="1">
      <c r="A264" s="21">
        <v>431238</v>
      </c>
      <c r="B264" s="21">
        <v>25</v>
      </c>
      <c r="C264" s="21">
        <v>5</v>
      </c>
      <c r="D264" s="22" t="s">
        <v>401</v>
      </c>
      <c r="E264" s="21" t="s">
        <v>1812</v>
      </c>
      <c r="F264" s="21" t="s">
        <v>1812</v>
      </c>
    </row>
    <row r="265" spans="1:6" ht="25.5" thickBot="1">
      <c r="A265" s="21">
        <v>431240</v>
      </c>
      <c r="B265" s="21">
        <v>8</v>
      </c>
      <c r="C265" s="21">
        <v>1</v>
      </c>
      <c r="D265" s="22" t="s">
        <v>402</v>
      </c>
      <c r="E265" s="21">
        <v>1</v>
      </c>
      <c r="F265" s="23">
        <v>15194</v>
      </c>
    </row>
    <row r="266" spans="1:6" ht="15.75" thickBot="1">
      <c r="A266" s="21">
        <v>431242</v>
      </c>
      <c r="B266" s="21">
        <v>19</v>
      </c>
      <c r="C266" s="21">
        <v>6</v>
      </c>
      <c r="D266" s="22" t="s">
        <v>404</v>
      </c>
      <c r="E266" s="21" t="s">
        <v>1812</v>
      </c>
      <c r="F266" s="21" t="s">
        <v>1812</v>
      </c>
    </row>
    <row r="267" spans="1:6" ht="25.5" thickBot="1">
      <c r="A267" s="21">
        <v>431244</v>
      </c>
      <c r="B267" s="21">
        <v>4</v>
      </c>
      <c r="C267" s="21">
        <v>18</v>
      </c>
      <c r="D267" s="22" t="s">
        <v>405</v>
      </c>
      <c r="E267" s="21" t="s">
        <v>1812</v>
      </c>
      <c r="F267" s="21" t="s">
        <v>1812</v>
      </c>
    </row>
    <row r="268" spans="1:6" ht="25.5" thickBot="1">
      <c r="A268" s="21">
        <v>431245</v>
      </c>
      <c r="B268" s="21">
        <v>21</v>
      </c>
      <c r="C268" s="21">
        <v>3</v>
      </c>
      <c r="D268" s="22" t="s">
        <v>406</v>
      </c>
      <c r="E268" s="21" t="s">
        <v>1812</v>
      </c>
      <c r="F268" s="21" t="s">
        <v>1812</v>
      </c>
    </row>
    <row r="269" spans="1:6" ht="25.5" thickBot="1">
      <c r="A269" s="21">
        <v>431247</v>
      </c>
      <c r="B269" s="21">
        <v>7</v>
      </c>
      <c r="C269" s="21">
        <v>1</v>
      </c>
      <c r="D269" s="22" t="s">
        <v>407</v>
      </c>
      <c r="E269" s="21" t="s">
        <v>1812</v>
      </c>
      <c r="F269" s="21" t="s">
        <v>1812</v>
      </c>
    </row>
    <row r="270" spans="1:6" ht="25.5" thickBot="1">
      <c r="A270" s="21">
        <v>431250</v>
      </c>
      <c r="B270" s="21">
        <v>5</v>
      </c>
      <c r="C270" s="21">
        <v>18</v>
      </c>
      <c r="D270" s="22" t="s">
        <v>408</v>
      </c>
      <c r="E270" s="21" t="s">
        <v>1812</v>
      </c>
      <c r="F270" s="21" t="s">
        <v>1812</v>
      </c>
    </row>
    <row r="271" spans="1:6" ht="15.75" thickBot="1">
      <c r="A271" s="21">
        <v>431260</v>
      </c>
      <c r="B271" s="21">
        <v>29</v>
      </c>
      <c r="C271" s="21">
        <v>16</v>
      </c>
      <c r="D271" s="22" t="s">
        <v>410</v>
      </c>
      <c r="E271" s="21" t="s">
        <v>1812</v>
      </c>
      <c r="F271" s="21" t="s">
        <v>1812</v>
      </c>
    </row>
    <row r="272" spans="1:6" ht="25.5" thickBot="1">
      <c r="A272" s="21">
        <v>431261</v>
      </c>
      <c r="B272" s="21">
        <v>24</v>
      </c>
      <c r="C272" s="21">
        <v>5</v>
      </c>
      <c r="D272" s="22" t="s">
        <v>411</v>
      </c>
      <c r="E272" s="21" t="s">
        <v>1812</v>
      </c>
      <c r="F272" s="21" t="s">
        <v>1812</v>
      </c>
    </row>
    <row r="273" spans="1:6" ht="15.75" thickBot="1">
      <c r="A273" s="21">
        <v>431262</v>
      </c>
      <c r="B273" s="21">
        <v>17</v>
      </c>
      <c r="C273" s="21">
        <v>6</v>
      </c>
      <c r="D273" s="22" t="s">
        <v>412</v>
      </c>
      <c r="E273" s="21" t="s">
        <v>1812</v>
      </c>
      <c r="F273" s="21" t="s">
        <v>1812</v>
      </c>
    </row>
    <row r="274" spans="1:6" ht="25.5" thickBot="1">
      <c r="A274" s="21">
        <v>431265</v>
      </c>
      <c r="B274" s="21">
        <v>17</v>
      </c>
      <c r="C274" s="21">
        <v>6</v>
      </c>
      <c r="D274" s="22" t="s">
        <v>413</v>
      </c>
      <c r="E274" s="21" t="s">
        <v>1812</v>
      </c>
      <c r="F274" s="21" t="s">
        <v>1812</v>
      </c>
    </row>
    <row r="275" spans="1:6" ht="25.5" thickBot="1">
      <c r="A275" s="21">
        <v>431267</v>
      </c>
      <c r="B275" s="21">
        <v>17</v>
      </c>
      <c r="C275" s="21">
        <v>6</v>
      </c>
      <c r="D275" s="22" t="s">
        <v>414</v>
      </c>
      <c r="E275" s="21" t="s">
        <v>1812</v>
      </c>
      <c r="F275" s="21" t="s">
        <v>1812</v>
      </c>
    </row>
    <row r="276" spans="1:6" ht="15.75" thickBot="1">
      <c r="A276" s="21">
        <v>431270</v>
      </c>
      <c r="B276" s="21">
        <v>16</v>
      </c>
      <c r="C276" s="21">
        <v>11</v>
      </c>
      <c r="D276" s="22" t="s">
        <v>415</v>
      </c>
      <c r="E276" s="21" t="s">
        <v>1812</v>
      </c>
      <c r="F276" s="21" t="s">
        <v>1812</v>
      </c>
    </row>
    <row r="277" spans="1:6" ht="25.5" thickBot="1">
      <c r="A277" s="21">
        <v>431275</v>
      </c>
      <c r="B277" s="21">
        <v>17</v>
      </c>
      <c r="C277" s="21">
        <v>6</v>
      </c>
      <c r="D277" s="22" t="s">
        <v>417</v>
      </c>
      <c r="E277" s="21" t="s">
        <v>1812</v>
      </c>
      <c r="F277" s="21" t="s">
        <v>1812</v>
      </c>
    </row>
    <row r="278" spans="1:6" ht="25.5" thickBot="1">
      <c r="A278" s="21">
        <v>431280</v>
      </c>
      <c r="B278" s="21">
        <v>25</v>
      </c>
      <c r="C278" s="21">
        <v>5</v>
      </c>
      <c r="D278" s="22" t="s">
        <v>419</v>
      </c>
      <c r="E278" s="21" t="s">
        <v>1812</v>
      </c>
      <c r="F278" s="21" t="s">
        <v>1812</v>
      </c>
    </row>
    <row r="279" spans="1:6" ht="25.5" thickBot="1">
      <c r="A279" s="21">
        <v>431290</v>
      </c>
      <c r="B279" s="21">
        <v>25</v>
      </c>
      <c r="C279" s="21">
        <v>5</v>
      </c>
      <c r="D279" s="22" t="s">
        <v>420</v>
      </c>
      <c r="E279" s="21" t="s">
        <v>1812</v>
      </c>
      <c r="F279" s="21" t="s">
        <v>1812</v>
      </c>
    </row>
    <row r="280" spans="1:6" ht="25.5" thickBot="1">
      <c r="A280" s="21">
        <v>431295</v>
      </c>
      <c r="B280" s="21">
        <v>20</v>
      </c>
      <c r="C280" s="21">
        <v>15</v>
      </c>
      <c r="D280" s="22" t="s">
        <v>421</v>
      </c>
      <c r="E280" s="21" t="s">
        <v>1812</v>
      </c>
      <c r="F280" s="21" t="s">
        <v>1812</v>
      </c>
    </row>
    <row r="281" spans="1:6" ht="25.5" thickBot="1">
      <c r="A281" s="21">
        <v>431300</v>
      </c>
      <c r="B281" s="21">
        <v>29</v>
      </c>
      <c r="C281" s="21">
        <v>16</v>
      </c>
      <c r="D281" s="22" t="s">
        <v>422</v>
      </c>
      <c r="E281" s="21" t="s">
        <v>1812</v>
      </c>
      <c r="F281" s="21" t="s">
        <v>1812</v>
      </c>
    </row>
    <row r="282" spans="1:6" ht="37.5" thickBot="1">
      <c r="A282" s="21">
        <v>431301</v>
      </c>
      <c r="B282" s="21">
        <v>14</v>
      </c>
      <c r="C282" s="21">
        <v>14</v>
      </c>
      <c r="D282" s="22" t="s">
        <v>423</v>
      </c>
      <c r="E282" s="21" t="s">
        <v>1812</v>
      </c>
      <c r="F282" s="21" t="s">
        <v>1812</v>
      </c>
    </row>
    <row r="283" spans="1:6" ht="37.5" thickBot="1">
      <c r="A283" s="21">
        <v>431303</v>
      </c>
      <c r="B283" s="21">
        <v>2</v>
      </c>
      <c r="C283" s="21">
        <v>4</v>
      </c>
      <c r="D283" s="22" t="s">
        <v>424</v>
      </c>
      <c r="E283" s="21" t="s">
        <v>1812</v>
      </c>
      <c r="F283" s="21" t="s">
        <v>1812</v>
      </c>
    </row>
    <row r="284" spans="1:6" ht="25.5" thickBot="1">
      <c r="A284" s="21">
        <v>431306</v>
      </c>
      <c r="B284" s="21">
        <v>7</v>
      </c>
      <c r="C284" s="21">
        <v>1</v>
      </c>
      <c r="D284" s="22" t="s">
        <v>425</v>
      </c>
      <c r="E284" s="21" t="s">
        <v>1812</v>
      </c>
      <c r="F284" s="21" t="s">
        <v>1812</v>
      </c>
    </row>
    <row r="285" spans="1:6" ht="25.5" thickBot="1">
      <c r="A285" s="21">
        <v>431308</v>
      </c>
      <c r="B285" s="21">
        <v>26</v>
      </c>
      <c r="C285" s="21">
        <v>5</v>
      </c>
      <c r="D285" s="22" t="s">
        <v>427</v>
      </c>
      <c r="E285" s="21" t="s">
        <v>1812</v>
      </c>
      <c r="F285" s="21" t="s">
        <v>1812</v>
      </c>
    </row>
    <row r="286" spans="1:6" ht="25.5" thickBot="1">
      <c r="A286" s="21">
        <v>431310</v>
      </c>
      <c r="B286" s="21">
        <v>1</v>
      </c>
      <c r="C286" s="21">
        <v>4</v>
      </c>
      <c r="D286" s="22" t="s">
        <v>428</v>
      </c>
      <c r="E286" s="21" t="s">
        <v>1812</v>
      </c>
      <c r="F286" s="21" t="s">
        <v>1812</v>
      </c>
    </row>
    <row r="287" spans="1:6" ht="25.5" thickBot="1">
      <c r="A287" s="21">
        <v>431320</v>
      </c>
      <c r="B287" s="21">
        <v>23</v>
      </c>
      <c r="C287" s="21">
        <v>5</v>
      </c>
      <c r="D287" s="22" t="s">
        <v>429</v>
      </c>
      <c r="E287" s="21" t="s">
        <v>1812</v>
      </c>
      <c r="F287" s="21" t="s">
        <v>1812</v>
      </c>
    </row>
    <row r="288" spans="1:6" ht="25.5" thickBot="1">
      <c r="A288" s="21">
        <v>431330</v>
      </c>
      <c r="B288" s="21">
        <v>25</v>
      </c>
      <c r="C288" s="21">
        <v>5</v>
      </c>
      <c r="D288" s="22" t="s">
        <v>430</v>
      </c>
      <c r="E288" s="21" t="s">
        <v>1812</v>
      </c>
      <c r="F288" s="21" t="s">
        <v>1812</v>
      </c>
    </row>
    <row r="289" spans="1:6" ht="25.5" thickBot="1">
      <c r="A289" s="21">
        <v>431333</v>
      </c>
      <c r="B289" s="21">
        <v>13</v>
      </c>
      <c r="C289" s="21">
        <v>17</v>
      </c>
      <c r="D289" s="22" t="s">
        <v>432</v>
      </c>
      <c r="E289" s="21" t="s">
        <v>1812</v>
      </c>
      <c r="F289" s="21" t="s">
        <v>1812</v>
      </c>
    </row>
    <row r="290" spans="1:6" ht="37.5" thickBot="1">
      <c r="A290" s="21">
        <v>431335</v>
      </c>
      <c r="B290" s="21">
        <v>26</v>
      </c>
      <c r="C290" s="21">
        <v>5</v>
      </c>
      <c r="D290" s="22" t="s">
        <v>433</v>
      </c>
      <c r="E290" s="21" t="s">
        <v>1812</v>
      </c>
      <c r="F290" s="21" t="s">
        <v>1812</v>
      </c>
    </row>
    <row r="291" spans="1:6" ht="25.5" thickBot="1">
      <c r="A291" s="21">
        <v>431337</v>
      </c>
      <c r="B291" s="21">
        <v>8</v>
      </c>
      <c r="C291" s="21">
        <v>1</v>
      </c>
      <c r="D291" s="22" t="s">
        <v>434</v>
      </c>
      <c r="E291" s="21" t="s">
        <v>1812</v>
      </c>
      <c r="F291" s="21" t="s">
        <v>1812</v>
      </c>
    </row>
    <row r="292" spans="1:6" ht="25.5" thickBot="1">
      <c r="A292" s="21">
        <v>431339</v>
      </c>
      <c r="B292" s="21">
        <v>27</v>
      </c>
      <c r="C292" s="21">
        <v>8</v>
      </c>
      <c r="D292" s="22" t="s">
        <v>437</v>
      </c>
      <c r="E292" s="21" t="s">
        <v>1812</v>
      </c>
      <c r="F292" s="21" t="s">
        <v>1812</v>
      </c>
    </row>
    <row r="293" spans="1:6" ht="37.5" thickBot="1">
      <c r="A293" s="21">
        <v>431340</v>
      </c>
      <c r="B293" s="21">
        <v>7</v>
      </c>
      <c r="C293" s="21">
        <v>1</v>
      </c>
      <c r="D293" s="22" t="s">
        <v>438</v>
      </c>
      <c r="E293" s="21" t="s">
        <v>1812</v>
      </c>
      <c r="F293" s="21" t="s">
        <v>1812</v>
      </c>
    </row>
    <row r="294" spans="1:6" ht="25.5" thickBot="1">
      <c r="A294" s="21">
        <v>431342</v>
      </c>
      <c r="B294" s="21">
        <v>14</v>
      </c>
      <c r="C294" s="21">
        <v>14</v>
      </c>
      <c r="D294" s="22" t="s">
        <v>440</v>
      </c>
      <c r="E294" s="21" t="s">
        <v>1812</v>
      </c>
      <c r="F294" s="21" t="s">
        <v>1812</v>
      </c>
    </row>
    <row r="295" spans="1:6" ht="37.5" thickBot="1">
      <c r="A295" s="21">
        <v>431344</v>
      </c>
      <c r="B295" s="21">
        <v>15</v>
      </c>
      <c r="C295" s="21">
        <v>2</v>
      </c>
      <c r="D295" s="22" t="s">
        <v>441</v>
      </c>
      <c r="E295" s="21" t="s">
        <v>1812</v>
      </c>
      <c r="F295" s="21" t="s">
        <v>1812</v>
      </c>
    </row>
    <row r="296" spans="1:6" ht="25.5" thickBot="1">
      <c r="A296" s="21">
        <v>431346</v>
      </c>
      <c r="B296" s="21">
        <v>20</v>
      </c>
      <c r="C296" s="21">
        <v>15</v>
      </c>
      <c r="D296" s="22" t="s">
        <v>442</v>
      </c>
      <c r="E296" s="21" t="s">
        <v>1812</v>
      </c>
      <c r="F296" s="21" t="s">
        <v>1812</v>
      </c>
    </row>
    <row r="297" spans="1:6" ht="25.5" thickBot="1">
      <c r="A297" s="21">
        <v>431349</v>
      </c>
      <c r="B297" s="21">
        <v>20</v>
      </c>
      <c r="C297" s="21">
        <v>15</v>
      </c>
      <c r="D297" s="22" t="s">
        <v>436</v>
      </c>
      <c r="E297" s="21" t="s">
        <v>1812</v>
      </c>
      <c r="F297" s="21" t="s">
        <v>1812</v>
      </c>
    </row>
    <row r="298" spans="1:6" ht="15.75" thickBot="1">
      <c r="A298" s="21">
        <v>431350</v>
      </c>
      <c r="B298" s="21">
        <v>5</v>
      </c>
      <c r="C298" s="21">
        <v>18</v>
      </c>
      <c r="D298" s="22" t="s">
        <v>443</v>
      </c>
      <c r="E298" s="21">
        <v>2</v>
      </c>
      <c r="F298" s="23">
        <v>31233</v>
      </c>
    </row>
    <row r="299" spans="1:6" ht="25.5" thickBot="1">
      <c r="A299" s="21">
        <v>431360</v>
      </c>
      <c r="B299" s="21">
        <v>18</v>
      </c>
      <c r="C299" s="21">
        <v>6</v>
      </c>
      <c r="D299" s="22" t="s">
        <v>445</v>
      </c>
      <c r="E299" s="21" t="s">
        <v>1812</v>
      </c>
      <c r="F299" s="21" t="s">
        <v>1812</v>
      </c>
    </row>
    <row r="300" spans="1:6" ht="25.5" thickBot="1">
      <c r="A300" s="21">
        <v>431365</v>
      </c>
      <c r="B300" s="21">
        <v>5</v>
      </c>
      <c r="C300" s="21">
        <v>18</v>
      </c>
      <c r="D300" s="22" t="s">
        <v>446</v>
      </c>
      <c r="E300" s="21" t="s">
        <v>1812</v>
      </c>
      <c r="F300" s="21" t="s">
        <v>1812</v>
      </c>
    </row>
    <row r="301" spans="1:6" ht="37.5" thickBot="1">
      <c r="A301" s="21">
        <v>431370</v>
      </c>
      <c r="B301" s="21">
        <v>20</v>
      </c>
      <c r="C301" s="21">
        <v>15</v>
      </c>
      <c r="D301" s="22" t="s">
        <v>448</v>
      </c>
      <c r="E301" s="21" t="s">
        <v>1812</v>
      </c>
      <c r="F301" s="21" t="s">
        <v>1812</v>
      </c>
    </row>
    <row r="302" spans="1:6" ht="25.5" thickBot="1">
      <c r="A302" s="21">
        <v>431380</v>
      </c>
      <c r="B302" s="21">
        <v>15</v>
      </c>
      <c r="C302" s="21">
        <v>2</v>
      </c>
      <c r="D302" s="22" t="s">
        <v>450</v>
      </c>
      <c r="E302" s="21" t="s">
        <v>1812</v>
      </c>
      <c r="F302" s="21" t="s">
        <v>1812</v>
      </c>
    </row>
    <row r="303" spans="1:6" ht="15.75" thickBot="1">
      <c r="A303" s="21">
        <v>431390</v>
      </c>
      <c r="B303" s="21">
        <v>13</v>
      </c>
      <c r="C303" s="21">
        <v>17</v>
      </c>
      <c r="D303" s="22" t="s">
        <v>451</v>
      </c>
      <c r="E303" s="21" t="s">
        <v>1812</v>
      </c>
      <c r="F303" s="21" t="s">
        <v>1812</v>
      </c>
    </row>
    <row r="304" spans="1:6" ht="25.5" thickBot="1">
      <c r="A304" s="21">
        <v>431395</v>
      </c>
      <c r="B304" s="21">
        <v>28</v>
      </c>
      <c r="C304" s="21">
        <v>13</v>
      </c>
      <c r="D304" s="22" t="s">
        <v>453</v>
      </c>
      <c r="E304" s="21" t="s">
        <v>1812</v>
      </c>
      <c r="F304" s="21" t="s">
        <v>1812</v>
      </c>
    </row>
    <row r="305" spans="1:6" ht="15.75" thickBot="1">
      <c r="A305" s="21">
        <v>431400</v>
      </c>
      <c r="B305" s="21">
        <v>25</v>
      </c>
      <c r="C305" s="21">
        <v>5</v>
      </c>
      <c r="D305" s="22" t="s">
        <v>454</v>
      </c>
      <c r="E305" s="21" t="s">
        <v>1812</v>
      </c>
      <c r="F305" s="21" t="s">
        <v>1812</v>
      </c>
    </row>
    <row r="306" spans="1:6" ht="25.5" thickBot="1">
      <c r="A306" s="21">
        <v>431402</v>
      </c>
      <c r="B306" s="21">
        <v>1</v>
      </c>
      <c r="C306" s="21">
        <v>4</v>
      </c>
      <c r="D306" s="22" t="s">
        <v>456</v>
      </c>
      <c r="E306" s="21" t="s">
        <v>1812</v>
      </c>
      <c r="F306" s="21" t="s">
        <v>1812</v>
      </c>
    </row>
    <row r="307" spans="1:6" ht="25.5" thickBot="1">
      <c r="A307" s="21">
        <v>431403</v>
      </c>
      <c r="B307" s="21">
        <v>8</v>
      </c>
      <c r="C307" s="21">
        <v>1</v>
      </c>
      <c r="D307" s="22" t="s">
        <v>458</v>
      </c>
      <c r="E307" s="21" t="s">
        <v>1812</v>
      </c>
      <c r="F307" s="21" t="s">
        <v>1812</v>
      </c>
    </row>
    <row r="308" spans="1:6" ht="15.75" thickBot="1">
      <c r="A308" s="21">
        <v>431405</v>
      </c>
      <c r="B308" s="21">
        <v>6</v>
      </c>
      <c r="C308" s="21">
        <v>1</v>
      </c>
      <c r="D308" s="22" t="s">
        <v>459</v>
      </c>
      <c r="E308" s="21" t="s">
        <v>1812</v>
      </c>
      <c r="F308" s="21" t="s">
        <v>1812</v>
      </c>
    </row>
    <row r="309" spans="1:6" ht="25.5" thickBot="1">
      <c r="A309" s="21">
        <v>431406</v>
      </c>
      <c r="B309" s="21">
        <v>27</v>
      </c>
      <c r="C309" s="21">
        <v>8</v>
      </c>
      <c r="D309" s="22" t="s">
        <v>461</v>
      </c>
      <c r="E309" s="21" t="s">
        <v>1812</v>
      </c>
      <c r="F309" s="21" t="s">
        <v>1812</v>
      </c>
    </row>
    <row r="310" spans="1:6" ht="25.5" thickBot="1">
      <c r="A310" s="21">
        <v>431407</v>
      </c>
      <c r="B310" s="21">
        <v>28</v>
      </c>
      <c r="C310" s="21">
        <v>13</v>
      </c>
      <c r="D310" s="22" t="s">
        <v>463</v>
      </c>
      <c r="E310" s="21" t="s">
        <v>1812</v>
      </c>
      <c r="F310" s="21" t="s">
        <v>1812</v>
      </c>
    </row>
    <row r="311" spans="1:6" ht="25.5" thickBot="1">
      <c r="A311" s="21">
        <v>431410</v>
      </c>
      <c r="B311" s="21">
        <v>17</v>
      </c>
      <c r="C311" s="21">
        <v>6</v>
      </c>
      <c r="D311" s="22" t="s">
        <v>464</v>
      </c>
      <c r="E311" s="21" t="s">
        <v>1812</v>
      </c>
      <c r="F311" s="21" t="s">
        <v>1812</v>
      </c>
    </row>
    <row r="312" spans="1:6" ht="25.5" thickBot="1">
      <c r="A312" s="21">
        <v>431413</v>
      </c>
      <c r="B312" s="21">
        <v>16</v>
      </c>
      <c r="C312" s="21">
        <v>11</v>
      </c>
      <c r="D312" s="22" t="s">
        <v>466</v>
      </c>
      <c r="E312" s="21" t="s">
        <v>1812</v>
      </c>
      <c r="F312" s="21" t="s">
        <v>1812</v>
      </c>
    </row>
    <row r="313" spans="1:6" ht="15.75" thickBot="1">
      <c r="A313" s="21">
        <v>431415</v>
      </c>
      <c r="B313" s="21">
        <v>30</v>
      </c>
      <c r="C313" s="21">
        <v>16</v>
      </c>
      <c r="D313" s="22" t="s">
        <v>467</v>
      </c>
      <c r="E313" s="21" t="s">
        <v>1812</v>
      </c>
      <c r="F313" s="21" t="s">
        <v>1812</v>
      </c>
    </row>
    <row r="314" spans="1:6" ht="25.5" thickBot="1">
      <c r="A314" s="21">
        <v>431417</v>
      </c>
      <c r="B314" s="21">
        <v>21</v>
      </c>
      <c r="C314" s="21">
        <v>3</v>
      </c>
      <c r="D314" s="22" t="s">
        <v>468</v>
      </c>
      <c r="E314" s="21" t="s">
        <v>1812</v>
      </c>
      <c r="F314" s="21" t="s">
        <v>1812</v>
      </c>
    </row>
    <row r="315" spans="1:6" ht="25.5" thickBot="1">
      <c r="A315" s="21">
        <v>431420</v>
      </c>
      <c r="B315" s="21">
        <v>21</v>
      </c>
      <c r="C315" s="21">
        <v>3</v>
      </c>
      <c r="D315" s="22" t="s">
        <v>469</v>
      </c>
      <c r="E315" s="21" t="s">
        <v>1812</v>
      </c>
      <c r="F315" s="21" t="s">
        <v>1812</v>
      </c>
    </row>
    <row r="316" spans="1:6" ht="15.75" thickBot="1">
      <c r="A316" s="21">
        <v>431430</v>
      </c>
      <c r="B316" s="21">
        <v>13</v>
      </c>
      <c r="C316" s="21">
        <v>17</v>
      </c>
      <c r="D316" s="22" t="s">
        <v>471</v>
      </c>
      <c r="E316" s="21" t="s">
        <v>1812</v>
      </c>
      <c r="F316" s="21" t="s">
        <v>1812</v>
      </c>
    </row>
    <row r="317" spans="1:6" ht="15.75" thickBot="1">
      <c r="A317" s="21">
        <v>431440</v>
      </c>
      <c r="B317" s="21">
        <v>21</v>
      </c>
      <c r="C317" s="21">
        <v>3</v>
      </c>
      <c r="D317" s="22" t="s">
        <v>472</v>
      </c>
      <c r="E317" s="21">
        <v>1</v>
      </c>
      <c r="F317" s="23">
        <v>13714</v>
      </c>
    </row>
    <row r="318" spans="1:6" ht="25.5" thickBot="1">
      <c r="A318" s="21">
        <v>431442</v>
      </c>
      <c r="B318" s="21">
        <v>23</v>
      </c>
      <c r="C318" s="21">
        <v>5</v>
      </c>
      <c r="D318" s="22" t="s">
        <v>474</v>
      </c>
      <c r="E318" s="21" t="s">
        <v>1812</v>
      </c>
      <c r="F318" s="21" t="s">
        <v>1812</v>
      </c>
    </row>
    <row r="319" spans="1:6" ht="15.75" thickBot="1">
      <c r="A319" s="21">
        <v>431445</v>
      </c>
      <c r="B319" s="21">
        <v>15</v>
      </c>
      <c r="C319" s="21">
        <v>2</v>
      </c>
      <c r="D319" s="22" t="s">
        <v>475</v>
      </c>
      <c r="E319" s="21" t="s">
        <v>1812</v>
      </c>
      <c r="F319" s="21" t="s">
        <v>1812</v>
      </c>
    </row>
    <row r="320" spans="1:6" ht="25.5" thickBot="1">
      <c r="A320" s="21">
        <v>431446</v>
      </c>
      <c r="B320" s="21">
        <v>24</v>
      </c>
      <c r="C320" s="21">
        <v>5</v>
      </c>
      <c r="D320" s="22" t="s">
        <v>476</v>
      </c>
      <c r="E320" s="21" t="s">
        <v>1812</v>
      </c>
      <c r="F320" s="21" t="s">
        <v>1812</v>
      </c>
    </row>
    <row r="321" spans="1:6" ht="25.5" thickBot="1">
      <c r="A321" s="21">
        <v>431447</v>
      </c>
      <c r="B321" s="21">
        <v>1</v>
      </c>
      <c r="C321" s="21">
        <v>4</v>
      </c>
      <c r="D321" s="22" t="s">
        <v>477</v>
      </c>
      <c r="E321" s="21" t="s">
        <v>1812</v>
      </c>
      <c r="F321" s="21" t="s">
        <v>1812</v>
      </c>
    </row>
    <row r="322" spans="1:6" ht="25.5" thickBot="1">
      <c r="A322" s="21">
        <v>431449</v>
      </c>
      <c r="B322" s="21">
        <v>15</v>
      </c>
      <c r="C322" s="21">
        <v>2</v>
      </c>
      <c r="D322" s="22" t="s">
        <v>479</v>
      </c>
      <c r="E322" s="21" t="s">
        <v>1812</v>
      </c>
      <c r="F322" s="21" t="s">
        <v>1812</v>
      </c>
    </row>
    <row r="323" spans="1:6" ht="25.5" thickBot="1">
      <c r="A323" s="21">
        <v>431450</v>
      </c>
      <c r="B323" s="21">
        <v>21</v>
      </c>
      <c r="C323" s="21">
        <v>3</v>
      </c>
      <c r="D323" s="22" t="s">
        <v>480</v>
      </c>
      <c r="E323" s="21" t="s">
        <v>1812</v>
      </c>
      <c r="F323" s="21" t="s">
        <v>1812</v>
      </c>
    </row>
    <row r="324" spans="1:6" ht="25.5" thickBot="1">
      <c r="A324" s="21">
        <v>431454</v>
      </c>
      <c r="B324" s="21">
        <v>25</v>
      </c>
      <c r="C324" s="21">
        <v>5</v>
      </c>
      <c r="D324" s="22" t="s">
        <v>482</v>
      </c>
      <c r="E324" s="21" t="s">
        <v>1812</v>
      </c>
      <c r="F324" s="21" t="s">
        <v>1812</v>
      </c>
    </row>
    <row r="325" spans="1:6" ht="15.75" thickBot="1">
      <c r="A325" s="21">
        <v>431455</v>
      </c>
      <c r="B325" s="21">
        <v>11</v>
      </c>
      <c r="C325" s="21">
        <v>12</v>
      </c>
      <c r="D325" s="22" t="s">
        <v>483</v>
      </c>
      <c r="E325" s="21" t="s">
        <v>1812</v>
      </c>
      <c r="F325" s="21" t="s">
        <v>1812</v>
      </c>
    </row>
    <row r="326" spans="1:6" ht="15.75" thickBot="1">
      <c r="A326" s="21">
        <v>431460</v>
      </c>
      <c r="B326" s="21">
        <v>21</v>
      </c>
      <c r="C326" s="21">
        <v>3</v>
      </c>
      <c r="D326" s="22" t="s">
        <v>484</v>
      </c>
      <c r="E326" s="21" t="s">
        <v>1812</v>
      </c>
      <c r="F326" s="21" t="s">
        <v>1812</v>
      </c>
    </row>
    <row r="327" spans="1:6" ht="15.75" thickBot="1">
      <c r="A327" s="21">
        <v>431470</v>
      </c>
      <c r="B327" s="21">
        <v>15</v>
      </c>
      <c r="C327" s="21">
        <v>2</v>
      </c>
      <c r="D327" s="22" t="s">
        <v>486</v>
      </c>
      <c r="E327" s="21" t="s">
        <v>1812</v>
      </c>
      <c r="F327" s="21" t="s">
        <v>1812</v>
      </c>
    </row>
    <row r="328" spans="1:6" ht="25.5" thickBot="1">
      <c r="A328" s="21">
        <v>431475</v>
      </c>
      <c r="B328" s="21">
        <v>30</v>
      </c>
      <c r="C328" s="21">
        <v>16</v>
      </c>
      <c r="D328" s="22" t="s">
        <v>487</v>
      </c>
      <c r="E328" s="21" t="s">
        <v>1812</v>
      </c>
      <c r="F328" s="21" t="s">
        <v>1812</v>
      </c>
    </row>
    <row r="329" spans="1:6" ht="15.75" thickBot="1">
      <c r="A329" s="21">
        <v>431477</v>
      </c>
      <c r="B329" s="21">
        <v>17</v>
      </c>
      <c r="C329" s="21">
        <v>6</v>
      </c>
      <c r="D329" s="22" t="s">
        <v>488</v>
      </c>
      <c r="E329" s="21" t="s">
        <v>1812</v>
      </c>
      <c r="F329" s="21" t="s">
        <v>1812</v>
      </c>
    </row>
    <row r="330" spans="1:6" ht="25.5" thickBot="1">
      <c r="A330" s="21">
        <v>431478</v>
      </c>
      <c r="B330" s="21">
        <v>16</v>
      </c>
      <c r="C330" s="21">
        <v>11</v>
      </c>
      <c r="D330" s="22" t="s">
        <v>489</v>
      </c>
      <c r="E330" s="21" t="s">
        <v>1812</v>
      </c>
      <c r="F330" s="21" t="s">
        <v>1812</v>
      </c>
    </row>
    <row r="331" spans="1:6" ht="15.75" thickBot="1">
      <c r="A331" s="21">
        <v>431480</v>
      </c>
      <c r="B331" s="21">
        <v>7</v>
      </c>
      <c r="C331" s="21">
        <v>1</v>
      </c>
      <c r="D331" s="22" t="s">
        <v>490</v>
      </c>
      <c r="E331" s="21" t="s">
        <v>1812</v>
      </c>
      <c r="F331" s="21" t="s">
        <v>1812</v>
      </c>
    </row>
    <row r="332" spans="1:6" ht="25.5" thickBot="1">
      <c r="A332" s="21">
        <v>431490</v>
      </c>
      <c r="B332" s="21">
        <v>10</v>
      </c>
      <c r="C332" s="21">
        <v>1</v>
      </c>
      <c r="D332" s="22" t="s">
        <v>492</v>
      </c>
      <c r="E332" s="21">
        <v>4</v>
      </c>
      <c r="F332" s="23">
        <v>86740</v>
      </c>
    </row>
    <row r="333" spans="1:6" ht="25.5" thickBot="1">
      <c r="A333" s="21">
        <v>431500</v>
      </c>
      <c r="B333" s="21">
        <v>14</v>
      </c>
      <c r="C333" s="21">
        <v>14</v>
      </c>
      <c r="D333" s="22" t="s">
        <v>494</v>
      </c>
      <c r="E333" s="21" t="s">
        <v>1812</v>
      </c>
      <c r="F333" s="21" t="s">
        <v>1812</v>
      </c>
    </row>
    <row r="334" spans="1:6" ht="25.5" thickBot="1">
      <c r="A334" s="21">
        <v>431505</v>
      </c>
      <c r="B334" s="21">
        <v>14</v>
      </c>
      <c r="C334" s="21">
        <v>14</v>
      </c>
      <c r="D334" s="22" t="s">
        <v>495</v>
      </c>
      <c r="E334" s="21" t="s">
        <v>1812</v>
      </c>
      <c r="F334" s="21" t="s">
        <v>1812</v>
      </c>
    </row>
    <row r="335" spans="1:6" ht="25.5" thickBot="1">
      <c r="A335" s="21">
        <v>431507</v>
      </c>
      <c r="B335" s="21">
        <v>14</v>
      </c>
      <c r="C335" s="21">
        <v>14</v>
      </c>
      <c r="D335" s="22" t="s">
        <v>496</v>
      </c>
      <c r="E335" s="21" t="s">
        <v>1812</v>
      </c>
      <c r="F335" s="21" t="s">
        <v>1812</v>
      </c>
    </row>
    <row r="336" spans="1:6" ht="25.5" thickBot="1">
      <c r="A336" s="21">
        <v>431510</v>
      </c>
      <c r="B336" s="21">
        <v>11</v>
      </c>
      <c r="C336" s="21">
        <v>12</v>
      </c>
      <c r="D336" s="22" t="s">
        <v>497</v>
      </c>
      <c r="E336" s="21" t="s">
        <v>1812</v>
      </c>
      <c r="F336" s="21" t="s">
        <v>1812</v>
      </c>
    </row>
    <row r="337" spans="1:6" ht="25.5" thickBot="1">
      <c r="A337" s="21">
        <v>431513</v>
      </c>
      <c r="B337" s="21">
        <v>29</v>
      </c>
      <c r="C337" s="21">
        <v>16</v>
      </c>
      <c r="D337" s="22" t="s">
        <v>498</v>
      </c>
      <c r="E337" s="21" t="s">
        <v>1812</v>
      </c>
      <c r="F337" s="21" t="s">
        <v>1812</v>
      </c>
    </row>
    <row r="338" spans="1:6" ht="25.5" thickBot="1">
      <c r="A338" s="21">
        <v>431514</v>
      </c>
      <c r="B338" s="21">
        <v>7</v>
      </c>
      <c r="C338" s="21">
        <v>1</v>
      </c>
      <c r="D338" s="22" t="s">
        <v>499</v>
      </c>
      <c r="E338" s="21" t="s">
        <v>1812</v>
      </c>
      <c r="F338" s="21" t="s">
        <v>1812</v>
      </c>
    </row>
    <row r="339" spans="1:6" ht="25.5" thickBot="1">
      <c r="A339" s="21">
        <v>431515</v>
      </c>
      <c r="B339" s="21">
        <v>29</v>
      </c>
      <c r="C339" s="21">
        <v>16</v>
      </c>
      <c r="D339" s="22" t="s">
        <v>500</v>
      </c>
      <c r="E339" s="21" t="s">
        <v>1812</v>
      </c>
      <c r="F339" s="21" t="s">
        <v>1812</v>
      </c>
    </row>
    <row r="340" spans="1:6" ht="25.5" thickBot="1">
      <c r="A340" s="21">
        <v>431517</v>
      </c>
      <c r="B340" s="21">
        <v>25</v>
      </c>
      <c r="C340" s="21">
        <v>5</v>
      </c>
      <c r="D340" s="22" t="s">
        <v>501</v>
      </c>
      <c r="E340" s="21" t="s">
        <v>1812</v>
      </c>
      <c r="F340" s="21" t="s">
        <v>1812</v>
      </c>
    </row>
    <row r="341" spans="1:6" ht="15.75" thickBot="1">
      <c r="A341" s="21">
        <v>431520</v>
      </c>
      <c r="B341" s="21">
        <v>29</v>
      </c>
      <c r="C341" s="21">
        <v>16</v>
      </c>
      <c r="D341" s="22" t="s">
        <v>502</v>
      </c>
      <c r="E341" s="21" t="s">
        <v>1812</v>
      </c>
      <c r="F341" s="21" t="s">
        <v>1812</v>
      </c>
    </row>
    <row r="342" spans="1:6" ht="15.75" thickBot="1">
      <c r="A342" s="21">
        <v>431530</v>
      </c>
      <c r="B342" s="21">
        <v>3</v>
      </c>
      <c r="C342" s="21">
        <v>10</v>
      </c>
      <c r="D342" s="22" t="s">
        <v>503</v>
      </c>
      <c r="E342" s="21" t="s">
        <v>1812</v>
      </c>
      <c r="F342" s="21" t="s">
        <v>1812</v>
      </c>
    </row>
    <row r="343" spans="1:6" ht="25.5" thickBot="1">
      <c r="A343" s="21">
        <v>431531</v>
      </c>
      <c r="B343" s="21">
        <v>16</v>
      </c>
      <c r="C343" s="21">
        <v>11</v>
      </c>
      <c r="D343" s="22" t="s">
        <v>505</v>
      </c>
      <c r="E343" s="21" t="s">
        <v>1812</v>
      </c>
      <c r="F343" s="21" t="s">
        <v>1812</v>
      </c>
    </row>
    <row r="344" spans="1:6" ht="15.75" thickBot="1">
      <c r="A344" s="21">
        <v>431532</v>
      </c>
      <c r="B344" s="21">
        <v>1</v>
      </c>
      <c r="C344" s="21">
        <v>4</v>
      </c>
      <c r="D344" s="22" t="s">
        <v>507</v>
      </c>
      <c r="E344" s="21" t="s">
        <v>1812</v>
      </c>
      <c r="F344" s="21" t="s">
        <v>1812</v>
      </c>
    </row>
    <row r="345" spans="1:6" ht="25.5" thickBot="1">
      <c r="A345" s="21">
        <v>431535</v>
      </c>
      <c r="B345" s="21">
        <v>12</v>
      </c>
      <c r="C345" s="21">
        <v>9</v>
      </c>
      <c r="D345" s="22" t="s">
        <v>508</v>
      </c>
      <c r="E345" s="21" t="s">
        <v>1812</v>
      </c>
      <c r="F345" s="21" t="s">
        <v>1812</v>
      </c>
    </row>
    <row r="346" spans="1:6" ht="25.5" thickBot="1">
      <c r="A346" s="21">
        <v>431540</v>
      </c>
      <c r="B346" s="21">
        <v>20</v>
      </c>
      <c r="C346" s="21">
        <v>15</v>
      </c>
      <c r="D346" s="22" t="s">
        <v>509</v>
      </c>
      <c r="E346" s="21" t="s">
        <v>1812</v>
      </c>
      <c r="F346" s="21" t="s">
        <v>1812</v>
      </c>
    </row>
    <row r="347" spans="1:6" ht="15.75" thickBot="1">
      <c r="A347" s="21">
        <v>431545</v>
      </c>
      <c r="B347" s="21">
        <v>29</v>
      </c>
      <c r="C347" s="21">
        <v>16</v>
      </c>
      <c r="D347" s="22" t="s">
        <v>511</v>
      </c>
      <c r="E347" s="21" t="s">
        <v>1812</v>
      </c>
      <c r="F347" s="21" t="s">
        <v>1812</v>
      </c>
    </row>
    <row r="348" spans="1:6" ht="25.5" thickBot="1">
      <c r="A348" s="21">
        <v>431550</v>
      </c>
      <c r="B348" s="21">
        <v>1</v>
      </c>
      <c r="C348" s="21">
        <v>4</v>
      </c>
      <c r="D348" s="22" t="s">
        <v>512</v>
      </c>
      <c r="E348" s="21" t="s">
        <v>1812</v>
      </c>
      <c r="F348" s="21" t="s">
        <v>1812</v>
      </c>
    </row>
    <row r="349" spans="1:6" ht="25.5" thickBot="1">
      <c r="A349" s="21">
        <v>431555</v>
      </c>
      <c r="B349" s="21">
        <v>16</v>
      </c>
      <c r="C349" s="21">
        <v>11</v>
      </c>
      <c r="D349" s="22" t="s">
        <v>514</v>
      </c>
      <c r="E349" s="21" t="s">
        <v>1812</v>
      </c>
      <c r="F349" s="21" t="s">
        <v>1812</v>
      </c>
    </row>
    <row r="350" spans="1:6" ht="25.5" thickBot="1">
      <c r="A350" s="21">
        <v>431560</v>
      </c>
      <c r="B350" s="21">
        <v>21</v>
      </c>
      <c r="C350" s="21">
        <v>3</v>
      </c>
      <c r="D350" s="22" t="s">
        <v>515</v>
      </c>
      <c r="E350" s="21">
        <v>2</v>
      </c>
      <c r="F350" s="23">
        <v>30186</v>
      </c>
    </row>
    <row r="351" spans="1:6" ht="15.75" thickBot="1">
      <c r="A351" s="21">
        <v>431570</v>
      </c>
      <c r="B351" s="21">
        <v>28</v>
      </c>
      <c r="C351" s="21">
        <v>13</v>
      </c>
      <c r="D351" s="22" t="s">
        <v>517</v>
      </c>
      <c r="E351" s="21" t="s">
        <v>1812</v>
      </c>
      <c r="F351" s="21" t="s">
        <v>1812</v>
      </c>
    </row>
    <row r="352" spans="1:6" ht="15.75" thickBot="1">
      <c r="A352" s="21">
        <v>431575</v>
      </c>
      <c r="B352" s="21">
        <v>6</v>
      </c>
      <c r="C352" s="21">
        <v>1</v>
      </c>
      <c r="D352" s="22" t="s">
        <v>519</v>
      </c>
      <c r="E352" s="21" t="s">
        <v>1812</v>
      </c>
      <c r="F352" s="21" t="s">
        <v>1812</v>
      </c>
    </row>
    <row r="353" spans="1:6" ht="25.5" thickBot="1">
      <c r="A353" s="21">
        <v>431580</v>
      </c>
      <c r="B353" s="21">
        <v>29</v>
      </c>
      <c r="C353" s="21">
        <v>16</v>
      </c>
      <c r="D353" s="22" t="s">
        <v>521</v>
      </c>
      <c r="E353" s="21" t="s">
        <v>1812</v>
      </c>
      <c r="F353" s="21" t="s">
        <v>1812</v>
      </c>
    </row>
    <row r="354" spans="1:6" ht="25.5" thickBot="1">
      <c r="A354" s="21">
        <v>431590</v>
      </c>
      <c r="B354" s="21">
        <v>15</v>
      </c>
      <c r="C354" s="21">
        <v>2</v>
      </c>
      <c r="D354" s="22" t="s">
        <v>522</v>
      </c>
      <c r="E354" s="21" t="s">
        <v>1812</v>
      </c>
      <c r="F354" s="21" t="s">
        <v>1812</v>
      </c>
    </row>
    <row r="355" spans="1:6" ht="15.75" thickBot="1">
      <c r="A355" s="21">
        <v>431595</v>
      </c>
      <c r="B355" s="21">
        <v>11</v>
      </c>
      <c r="C355" s="21">
        <v>12</v>
      </c>
      <c r="D355" s="22" t="s">
        <v>523</v>
      </c>
      <c r="E355" s="21" t="s">
        <v>1812</v>
      </c>
      <c r="F355" s="21" t="s">
        <v>1812</v>
      </c>
    </row>
    <row r="356" spans="1:6" ht="15.75" thickBot="1">
      <c r="A356" s="21">
        <v>431600</v>
      </c>
      <c r="B356" s="21">
        <v>6</v>
      </c>
      <c r="C356" s="21">
        <v>1</v>
      </c>
      <c r="D356" s="22" t="s">
        <v>524</v>
      </c>
      <c r="E356" s="21" t="s">
        <v>1812</v>
      </c>
      <c r="F356" s="21" t="s">
        <v>1812</v>
      </c>
    </row>
    <row r="357" spans="1:6" ht="25.5" thickBot="1">
      <c r="A357" s="21">
        <v>431610</v>
      </c>
      <c r="B357" s="21">
        <v>20</v>
      </c>
      <c r="C357" s="21">
        <v>15</v>
      </c>
      <c r="D357" s="22" t="s">
        <v>526</v>
      </c>
      <c r="E357" s="21" t="s">
        <v>1812</v>
      </c>
      <c r="F357" s="21" t="s">
        <v>1812</v>
      </c>
    </row>
    <row r="358" spans="1:6" ht="15.75" thickBot="1">
      <c r="A358" s="21">
        <v>431620</v>
      </c>
      <c r="B358" s="21">
        <v>20</v>
      </c>
      <c r="C358" s="21">
        <v>15</v>
      </c>
      <c r="D358" s="22" t="s">
        <v>528</v>
      </c>
      <c r="E358" s="21" t="s">
        <v>1812</v>
      </c>
      <c r="F358" s="21" t="s">
        <v>1812</v>
      </c>
    </row>
    <row r="359" spans="1:6" ht="25.5" thickBot="1">
      <c r="A359" s="21">
        <v>431630</v>
      </c>
      <c r="B359" s="21">
        <v>11</v>
      </c>
      <c r="C359" s="21">
        <v>12</v>
      </c>
      <c r="D359" s="22" t="s">
        <v>529</v>
      </c>
      <c r="E359" s="21" t="s">
        <v>1812</v>
      </c>
      <c r="F359" s="21" t="s">
        <v>1812</v>
      </c>
    </row>
    <row r="360" spans="1:6" ht="25.5" thickBot="1">
      <c r="A360" s="21">
        <v>431640</v>
      </c>
      <c r="B360" s="21">
        <v>3</v>
      </c>
      <c r="C360" s="21">
        <v>10</v>
      </c>
      <c r="D360" s="22" t="s">
        <v>530</v>
      </c>
      <c r="E360" s="21" t="s">
        <v>1812</v>
      </c>
      <c r="F360" s="21" t="s">
        <v>1812</v>
      </c>
    </row>
    <row r="361" spans="1:6" ht="25.5" thickBot="1">
      <c r="A361" s="21">
        <v>431642</v>
      </c>
      <c r="B361" s="21">
        <v>20</v>
      </c>
      <c r="C361" s="21">
        <v>15</v>
      </c>
      <c r="D361" s="22" t="s">
        <v>532</v>
      </c>
      <c r="E361" s="21" t="s">
        <v>1812</v>
      </c>
      <c r="F361" s="21" t="s">
        <v>1812</v>
      </c>
    </row>
    <row r="362" spans="1:6" ht="25.5" thickBot="1">
      <c r="A362" s="21">
        <v>431643</v>
      </c>
      <c r="B362" s="21">
        <v>12</v>
      </c>
      <c r="C362" s="21">
        <v>9</v>
      </c>
      <c r="D362" s="22" t="s">
        <v>533</v>
      </c>
      <c r="E362" s="21" t="s">
        <v>1812</v>
      </c>
      <c r="F362" s="21" t="s">
        <v>1812</v>
      </c>
    </row>
    <row r="363" spans="1:6" ht="25.5" thickBot="1">
      <c r="A363" s="21">
        <v>431645</v>
      </c>
      <c r="B363" s="21">
        <v>12</v>
      </c>
      <c r="C363" s="21">
        <v>9</v>
      </c>
      <c r="D363" s="22" t="s">
        <v>534</v>
      </c>
      <c r="E363" s="21" t="s">
        <v>1812</v>
      </c>
      <c r="F363" s="21" t="s">
        <v>1812</v>
      </c>
    </row>
    <row r="364" spans="1:6" ht="37.5" thickBot="1">
      <c r="A364" s="21">
        <v>431647</v>
      </c>
      <c r="B364" s="21">
        <v>11</v>
      </c>
      <c r="C364" s="21">
        <v>12</v>
      </c>
      <c r="D364" s="22" t="s">
        <v>536</v>
      </c>
      <c r="E364" s="21" t="s">
        <v>1812</v>
      </c>
      <c r="F364" s="21" t="s">
        <v>1812</v>
      </c>
    </row>
    <row r="365" spans="1:6" ht="25.5" thickBot="1">
      <c r="A365" s="21">
        <v>431650</v>
      </c>
      <c r="B365" s="21">
        <v>8</v>
      </c>
      <c r="C365" s="21">
        <v>1</v>
      </c>
      <c r="D365" s="22" t="s">
        <v>537</v>
      </c>
      <c r="E365" s="21" t="s">
        <v>1812</v>
      </c>
      <c r="F365" s="21" t="s">
        <v>1812</v>
      </c>
    </row>
    <row r="366" spans="1:6" ht="25.5" thickBot="1">
      <c r="A366" s="21">
        <v>431660</v>
      </c>
      <c r="B366" s="21">
        <v>18</v>
      </c>
      <c r="C366" s="21">
        <v>6</v>
      </c>
      <c r="D366" s="22" t="s">
        <v>539</v>
      </c>
      <c r="E366" s="21" t="s">
        <v>1812</v>
      </c>
      <c r="F366" s="21" t="s">
        <v>1812</v>
      </c>
    </row>
    <row r="367" spans="1:6" ht="37.5" thickBot="1">
      <c r="A367" s="21">
        <v>431670</v>
      </c>
      <c r="B367" s="21">
        <v>12</v>
      </c>
      <c r="C367" s="21">
        <v>9</v>
      </c>
      <c r="D367" s="22" t="s">
        <v>541</v>
      </c>
      <c r="E367" s="21" t="s">
        <v>1812</v>
      </c>
      <c r="F367" s="21" t="s">
        <v>1812</v>
      </c>
    </row>
    <row r="368" spans="1:6" ht="37.5" thickBot="1">
      <c r="A368" s="21">
        <v>431673</v>
      </c>
      <c r="B368" s="21">
        <v>18</v>
      </c>
      <c r="C368" s="21">
        <v>6</v>
      </c>
      <c r="D368" s="22" t="s">
        <v>542</v>
      </c>
      <c r="E368" s="21" t="s">
        <v>1812</v>
      </c>
      <c r="F368" s="21" t="s">
        <v>1812</v>
      </c>
    </row>
    <row r="369" spans="1:6" ht="37.5" thickBot="1">
      <c r="A369" s="21">
        <v>431675</v>
      </c>
      <c r="B369" s="21">
        <v>29</v>
      </c>
      <c r="C369" s="21">
        <v>16</v>
      </c>
      <c r="D369" s="22" t="s">
        <v>543</v>
      </c>
      <c r="E369" s="21" t="s">
        <v>1812</v>
      </c>
      <c r="F369" s="21" t="s">
        <v>1812</v>
      </c>
    </row>
    <row r="370" spans="1:6" ht="37.5" thickBot="1">
      <c r="A370" s="21">
        <v>431680</v>
      </c>
      <c r="B370" s="21">
        <v>28</v>
      </c>
      <c r="C370" s="21">
        <v>13</v>
      </c>
      <c r="D370" s="22" t="s">
        <v>544</v>
      </c>
      <c r="E370" s="21">
        <v>1</v>
      </c>
      <c r="F370" s="23">
        <v>16162</v>
      </c>
    </row>
    <row r="371" spans="1:6" ht="25.5" thickBot="1">
      <c r="A371" s="21">
        <v>431690</v>
      </c>
      <c r="B371" s="21">
        <v>1</v>
      </c>
      <c r="C371" s="21">
        <v>4</v>
      </c>
      <c r="D371" s="22" t="s">
        <v>547</v>
      </c>
      <c r="E371" s="21" t="s">
        <v>1812</v>
      </c>
      <c r="F371" s="21" t="s">
        <v>1812</v>
      </c>
    </row>
    <row r="372" spans="1:6" ht="37.5" thickBot="1">
      <c r="A372" s="21">
        <v>431695</v>
      </c>
      <c r="B372" s="21">
        <v>7</v>
      </c>
      <c r="C372" s="21">
        <v>1</v>
      </c>
      <c r="D372" s="22" t="s">
        <v>549</v>
      </c>
      <c r="E372" s="21" t="s">
        <v>1812</v>
      </c>
      <c r="F372" s="21" t="s">
        <v>1812</v>
      </c>
    </row>
    <row r="373" spans="1:6" ht="37.5" thickBot="1">
      <c r="A373" s="21">
        <v>431697</v>
      </c>
      <c r="B373" s="21">
        <v>3</v>
      </c>
      <c r="C373" s="21">
        <v>10</v>
      </c>
      <c r="D373" s="22" t="s">
        <v>546</v>
      </c>
      <c r="E373" s="21" t="s">
        <v>1812</v>
      </c>
      <c r="F373" s="21" t="s">
        <v>1812</v>
      </c>
    </row>
    <row r="374" spans="1:6" ht="37.5" thickBot="1">
      <c r="A374" s="21">
        <v>431700</v>
      </c>
      <c r="B374" s="21">
        <v>21</v>
      </c>
      <c r="C374" s="21">
        <v>3</v>
      </c>
      <c r="D374" s="22" t="s">
        <v>554</v>
      </c>
      <c r="E374" s="21" t="s">
        <v>1812</v>
      </c>
      <c r="F374" s="21" t="s">
        <v>1812</v>
      </c>
    </row>
    <row r="375" spans="1:6" ht="49.5" thickBot="1">
      <c r="A375" s="21">
        <v>431710</v>
      </c>
      <c r="B375" s="21">
        <v>3</v>
      </c>
      <c r="C375" s="21">
        <v>10</v>
      </c>
      <c r="D375" s="22" t="s">
        <v>1814</v>
      </c>
      <c r="E375" s="21" t="s">
        <v>1812</v>
      </c>
      <c r="F375" s="21" t="s">
        <v>1812</v>
      </c>
    </row>
    <row r="376" spans="1:6" ht="25.5" thickBot="1">
      <c r="A376" s="21">
        <v>431720</v>
      </c>
      <c r="B376" s="21">
        <v>14</v>
      </c>
      <c r="C376" s="21">
        <v>14</v>
      </c>
      <c r="D376" s="22" t="s">
        <v>551</v>
      </c>
      <c r="E376" s="21">
        <v>1</v>
      </c>
      <c r="F376" s="23">
        <v>10800</v>
      </c>
    </row>
    <row r="377" spans="1:6" ht="25.5" thickBot="1">
      <c r="A377" s="21">
        <v>431725</v>
      </c>
      <c r="B377" s="21">
        <v>25</v>
      </c>
      <c r="C377" s="21">
        <v>5</v>
      </c>
      <c r="D377" s="22" t="s">
        <v>552</v>
      </c>
      <c r="E377" s="21" t="s">
        <v>1812</v>
      </c>
      <c r="F377" s="21" t="s">
        <v>1812</v>
      </c>
    </row>
    <row r="378" spans="1:6" ht="37.5" thickBot="1">
      <c r="A378" s="21">
        <v>431730</v>
      </c>
      <c r="B378" s="21">
        <v>21</v>
      </c>
      <c r="C378" s="21">
        <v>3</v>
      </c>
      <c r="D378" s="22" t="s">
        <v>553</v>
      </c>
      <c r="E378" s="21" t="s">
        <v>1812</v>
      </c>
      <c r="F378" s="21" t="s">
        <v>1812</v>
      </c>
    </row>
    <row r="379" spans="1:6" ht="15.75" thickBot="1">
      <c r="A379" s="21">
        <v>431740</v>
      </c>
      <c r="B379" s="21">
        <v>2</v>
      </c>
      <c r="C379" s="21">
        <v>4</v>
      </c>
      <c r="D379" s="22" t="s">
        <v>558</v>
      </c>
      <c r="E379" s="21" t="s">
        <v>1812</v>
      </c>
      <c r="F379" s="21" t="s">
        <v>1812</v>
      </c>
    </row>
    <row r="380" spans="1:6" ht="25.5" thickBot="1">
      <c r="A380" s="21">
        <v>431750</v>
      </c>
      <c r="B380" s="21">
        <v>11</v>
      </c>
      <c r="C380" s="21">
        <v>12</v>
      </c>
      <c r="D380" s="22" t="s">
        <v>560</v>
      </c>
      <c r="E380" s="21">
        <v>1</v>
      </c>
      <c r="F380" s="23">
        <v>10800</v>
      </c>
    </row>
    <row r="381" spans="1:6" ht="37.5" thickBot="1">
      <c r="A381" s="21">
        <v>431755</v>
      </c>
      <c r="B381" s="21">
        <v>17</v>
      </c>
      <c r="C381" s="21">
        <v>6</v>
      </c>
      <c r="D381" s="22" t="s">
        <v>565</v>
      </c>
      <c r="E381" s="21" t="s">
        <v>1812</v>
      </c>
      <c r="F381" s="21" t="s">
        <v>1812</v>
      </c>
    </row>
    <row r="382" spans="1:6" ht="49.5" thickBot="1">
      <c r="A382" s="21">
        <v>431760</v>
      </c>
      <c r="B382" s="21">
        <v>5</v>
      </c>
      <c r="C382" s="21">
        <v>18</v>
      </c>
      <c r="D382" s="22" t="s">
        <v>562</v>
      </c>
      <c r="E382" s="21" t="s">
        <v>1812</v>
      </c>
      <c r="F382" s="21" t="s">
        <v>1812</v>
      </c>
    </row>
    <row r="383" spans="1:6" ht="49.5" thickBot="1">
      <c r="A383" s="21">
        <v>431770</v>
      </c>
      <c r="B383" s="21">
        <v>11</v>
      </c>
      <c r="C383" s="21">
        <v>12</v>
      </c>
      <c r="D383" s="22" t="s">
        <v>564</v>
      </c>
      <c r="E383" s="21" t="s">
        <v>1812</v>
      </c>
      <c r="F383" s="21" t="s">
        <v>1812</v>
      </c>
    </row>
    <row r="384" spans="1:6" ht="49.5" thickBot="1">
      <c r="A384" s="21">
        <v>431775</v>
      </c>
      <c r="B384" s="21">
        <v>17</v>
      </c>
      <c r="C384" s="21">
        <v>6</v>
      </c>
      <c r="D384" s="22" t="s">
        <v>566</v>
      </c>
      <c r="E384" s="21" t="s">
        <v>1812</v>
      </c>
      <c r="F384" s="21" t="s">
        <v>1812</v>
      </c>
    </row>
    <row r="385" spans="1:6" ht="25.5" thickBot="1">
      <c r="A385" s="21">
        <v>431780</v>
      </c>
      <c r="B385" s="21">
        <v>13</v>
      </c>
      <c r="C385" s="21">
        <v>17</v>
      </c>
      <c r="D385" s="22" t="s">
        <v>567</v>
      </c>
      <c r="E385" s="21" t="s">
        <v>1812</v>
      </c>
      <c r="F385" s="21" t="s">
        <v>1812</v>
      </c>
    </row>
    <row r="386" spans="1:6" ht="25.5" thickBot="1">
      <c r="A386" s="21">
        <v>431790</v>
      </c>
      <c r="B386" s="21">
        <v>14</v>
      </c>
      <c r="C386" s="21">
        <v>14</v>
      </c>
      <c r="D386" s="22" t="s">
        <v>568</v>
      </c>
      <c r="E386" s="21" t="s">
        <v>1812</v>
      </c>
      <c r="F386" s="21" t="s">
        <v>1812</v>
      </c>
    </row>
    <row r="387" spans="1:6" ht="37.5" thickBot="1">
      <c r="A387" s="21">
        <v>431795</v>
      </c>
      <c r="B387" s="21">
        <v>18</v>
      </c>
      <c r="C387" s="21">
        <v>6</v>
      </c>
      <c r="D387" s="22" t="s">
        <v>569</v>
      </c>
      <c r="E387" s="21" t="s">
        <v>1812</v>
      </c>
      <c r="F387" s="21" t="s">
        <v>1812</v>
      </c>
    </row>
    <row r="388" spans="1:6" ht="15.75" thickBot="1">
      <c r="A388" s="21">
        <v>431800</v>
      </c>
      <c r="B388" s="21">
        <v>11</v>
      </c>
      <c r="C388" s="21">
        <v>12</v>
      </c>
      <c r="D388" s="22" t="s">
        <v>570</v>
      </c>
      <c r="E388" s="21" t="s">
        <v>1812</v>
      </c>
      <c r="F388" s="21" t="s">
        <v>1812</v>
      </c>
    </row>
    <row r="389" spans="1:6" ht="37.5" thickBot="1">
      <c r="A389" s="21">
        <v>431805</v>
      </c>
      <c r="B389" s="21">
        <v>17</v>
      </c>
      <c r="C389" s="21">
        <v>6</v>
      </c>
      <c r="D389" s="22" t="s">
        <v>572</v>
      </c>
      <c r="E389" s="21" t="s">
        <v>1812</v>
      </c>
      <c r="F389" s="21" t="s">
        <v>1812</v>
      </c>
    </row>
    <row r="390" spans="1:6" ht="37.5" thickBot="1">
      <c r="A390" s="21">
        <v>431810</v>
      </c>
      <c r="B390" s="21">
        <v>2</v>
      </c>
      <c r="C390" s="21">
        <v>4</v>
      </c>
      <c r="D390" s="22" t="s">
        <v>573</v>
      </c>
      <c r="E390" s="21" t="s">
        <v>1812</v>
      </c>
      <c r="F390" s="21" t="s">
        <v>1812</v>
      </c>
    </row>
    <row r="391" spans="1:6" ht="37.5" thickBot="1">
      <c r="A391" s="21">
        <v>431820</v>
      </c>
      <c r="B391" s="21">
        <v>6</v>
      </c>
      <c r="C391" s="21">
        <v>1</v>
      </c>
      <c r="D391" s="22" t="s">
        <v>575</v>
      </c>
      <c r="E391" s="21" t="s">
        <v>1812</v>
      </c>
      <c r="F391" s="21" t="s">
        <v>1812</v>
      </c>
    </row>
    <row r="392" spans="1:6" ht="25.5" thickBot="1">
      <c r="A392" s="21">
        <v>431830</v>
      </c>
      <c r="B392" s="21">
        <v>3</v>
      </c>
      <c r="C392" s="21">
        <v>10</v>
      </c>
      <c r="D392" s="22" t="s">
        <v>577</v>
      </c>
      <c r="E392" s="21">
        <v>1</v>
      </c>
      <c r="F392" s="23">
        <v>10800</v>
      </c>
    </row>
    <row r="393" spans="1:6" ht="25.5" thickBot="1">
      <c r="A393" s="21">
        <v>431840</v>
      </c>
      <c r="B393" s="21">
        <v>9</v>
      </c>
      <c r="C393" s="21">
        <v>1</v>
      </c>
      <c r="D393" s="22" t="s">
        <v>579</v>
      </c>
      <c r="E393" s="21" t="s">
        <v>1812</v>
      </c>
      <c r="F393" s="21" t="s">
        <v>1812</v>
      </c>
    </row>
    <row r="394" spans="1:6" ht="25.5" thickBot="1">
      <c r="A394" s="21">
        <v>431842</v>
      </c>
      <c r="B394" s="21">
        <v>18</v>
      </c>
      <c r="C394" s="21">
        <v>6</v>
      </c>
      <c r="D394" s="22" t="s">
        <v>580</v>
      </c>
      <c r="E394" s="21" t="s">
        <v>1812</v>
      </c>
      <c r="F394" s="21" t="s">
        <v>1812</v>
      </c>
    </row>
    <row r="395" spans="1:6" ht="37.5" thickBot="1">
      <c r="A395" s="21">
        <v>431843</v>
      </c>
      <c r="B395" s="21">
        <v>1</v>
      </c>
      <c r="C395" s="21">
        <v>4</v>
      </c>
      <c r="D395" s="22" t="s">
        <v>581</v>
      </c>
      <c r="E395" s="21" t="s">
        <v>1812</v>
      </c>
      <c r="F395" s="21" t="s">
        <v>1812</v>
      </c>
    </row>
    <row r="396" spans="1:6" ht="15.75" thickBot="1">
      <c r="A396" s="21">
        <v>431844</v>
      </c>
      <c r="B396" s="21">
        <v>25</v>
      </c>
      <c r="C396" s="21">
        <v>5</v>
      </c>
      <c r="D396" s="22" t="s">
        <v>582</v>
      </c>
      <c r="E396" s="21" t="s">
        <v>1812</v>
      </c>
      <c r="F396" s="21" t="s">
        <v>1812</v>
      </c>
    </row>
    <row r="397" spans="1:6" ht="37.5" thickBot="1">
      <c r="A397" s="21">
        <v>431845</v>
      </c>
      <c r="B397" s="21">
        <v>20</v>
      </c>
      <c r="C397" s="21">
        <v>15</v>
      </c>
      <c r="D397" s="22" t="s">
        <v>583</v>
      </c>
      <c r="E397" s="21" t="s">
        <v>1812</v>
      </c>
      <c r="F397" s="21" t="s">
        <v>1812</v>
      </c>
    </row>
    <row r="398" spans="1:6" ht="25.5" thickBot="1">
      <c r="A398" s="21">
        <v>431846</v>
      </c>
      <c r="B398" s="21">
        <v>29</v>
      </c>
      <c r="C398" s="21">
        <v>16</v>
      </c>
      <c r="D398" s="22" t="s">
        <v>584</v>
      </c>
      <c r="E398" s="21" t="s">
        <v>1812</v>
      </c>
      <c r="F398" s="21" t="s">
        <v>1812</v>
      </c>
    </row>
    <row r="399" spans="1:6" ht="37.5" thickBot="1">
      <c r="A399" s="21">
        <v>431848</v>
      </c>
      <c r="B399" s="21">
        <v>7</v>
      </c>
      <c r="C399" s="21">
        <v>1</v>
      </c>
      <c r="D399" s="22" t="s">
        <v>585</v>
      </c>
      <c r="E399" s="21" t="s">
        <v>1812</v>
      </c>
      <c r="F399" s="21" t="s">
        <v>1812</v>
      </c>
    </row>
    <row r="400" spans="1:6" ht="37.5" thickBot="1">
      <c r="A400" s="21">
        <v>431849</v>
      </c>
      <c r="B400" s="21">
        <v>14</v>
      </c>
      <c r="C400" s="21">
        <v>14</v>
      </c>
      <c r="D400" s="22" t="s">
        <v>587</v>
      </c>
      <c r="E400" s="21" t="s">
        <v>1812</v>
      </c>
      <c r="F400" s="21" t="s">
        <v>1812</v>
      </c>
    </row>
    <row r="401" spans="1:6" ht="25.5" thickBot="1">
      <c r="A401" s="21">
        <v>431850</v>
      </c>
      <c r="B401" s="21">
        <v>21</v>
      </c>
      <c r="C401" s="21">
        <v>3</v>
      </c>
      <c r="D401" s="22" t="s">
        <v>588</v>
      </c>
      <c r="E401" s="21" t="s">
        <v>1812</v>
      </c>
      <c r="F401" s="21" t="s">
        <v>1812</v>
      </c>
    </row>
    <row r="402" spans="1:6" ht="25.5" thickBot="1">
      <c r="A402" s="21">
        <v>431860</v>
      </c>
      <c r="B402" s="21">
        <v>18</v>
      </c>
      <c r="C402" s="21">
        <v>6</v>
      </c>
      <c r="D402" s="22" t="s">
        <v>590</v>
      </c>
      <c r="E402" s="21" t="s">
        <v>1812</v>
      </c>
      <c r="F402" s="21" t="s">
        <v>1812</v>
      </c>
    </row>
    <row r="403" spans="1:6" ht="25.5" thickBot="1">
      <c r="A403" s="21">
        <v>431861</v>
      </c>
      <c r="B403" s="21">
        <v>8</v>
      </c>
      <c r="C403" s="21">
        <v>1</v>
      </c>
      <c r="D403" s="22" t="s">
        <v>592</v>
      </c>
      <c r="E403" s="21" t="s">
        <v>1812</v>
      </c>
      <c r="F403" s="21" t="s">
        <v>1812</v>
      </c>
    </row>
    <row r="404" spans="1:6" ht="37.5" thickBot="1">
      <c r="A404" s="21">
        <v>431862</v>
      </c>
      <c r="B404" s="21">
        <v>24</v>
      </c>
      <c r="C404" s="21">
        <v>5</v>
      </c>
      <c r="D404" s="22" t="s">
        <v>593</v>
      </c>
      <c r="E404" s="21" t="s">
        <v>1812</v>
      </c>
      <c r="F404" s="21" t="s">
        <v>1812</v>
      </c>
    </row>
    <row r="405" spans="1:6" ht="25.5" thickBot="1">
      <c r="A405" s="21">
        <v>431870</v>
      </c>
      <c r="B405" s="21">
        <v>7</v>
      </c>
      <c r="C405" s="21">
        <v>1</v>
      </c>
      <c r="D405" s="22" t="s">
        <v>594</v>
      </c>
      <c r="E405" s="21" t="s">
        <v>1812</v>
      </c>
      <c r="F405" s="21" t="s">
        <v>1812</v>
      </c>
    </row>
    <row r="406" spans="1:6" ht="37.5" thickBot="1">
      <c r="A406" s="21">
        <v>431880</v>
      </c>
      <c r="B406" s="21">
        <v>21</v>
      </c>
      <c r="C406" s="21">
        <v>3</v>
      </c>
      <c r="D406" s="22" t="s">
        <v>596</v>
      </c>
      <c r="E406" s="21" t="s">
        <v>1812</v>
      </c>
      <c r="F406" s="21" t="s">
        <v>1812</v>
      </c>
    </row>
    <row r="407" spans="1:6" ht="25.5" thickBot="1">
      <c r="A407" s="21">
        <v>431890</v>
      </c>
      <c r="B407" s="21">
        <v>11</v>
      </c>
      <c r="C407" s="21">
        <v>12</v>
      </c>
      <c r="D407" s="22" t="s">
        <v>598</v>
      </c>
      <c r="E407" s="21">
        <v>1</v>
      </c>
      <c r="F407" s="23">
        <v>10800</v>
      </c>
    </row>
    <row r="408" spans="1:6" ht="25.5" thickBot="1">
      <c r="A408" s="21">
        <v>431900</v>
      </c>
      <c r="B408" s="21">
        <v>26</v>
      </c>
      <c r="C408" s="21">
        <v>5</v>
      </c>
      <c r="D408" s="22" t="s">
        <v>599</v>
      </c>
      <c r="E408" s="21" t="s">
        <v>1812</v>
      </c>
      <c r="F408" s="21" t="s">
        <v>1812</v>
      </c>
    </row>
    <row r="409" spans="1:6" ht="25.5" thickBot="1">
      <c r="A409" s="21">
        <v>431910</v>
      </c>
      <c r="B409" s="21">
        <v>13</v>
      </c>
      <c r="C409" s="21">
        <v>17</v>
      </c>
      <c r="D409" s="22" t="s">
        <v>601</v>
      </c>
      <c r="E409" s="21" t="s">
        <v>1812</v>
      </c>
      <c r="F409" s="21" t="s">
        <v>1812</v>
      </c>
    </row>
    <row r="410" spans="1:6" ht="37.5" thickBot="1">
      <c r="A410" s="21">
        <v>431912</v>
      </c>
      <c r="B410" s="21">
        <v>1</v>
      </c>
      <c r="C410" s="21">
        <v>4</v>
      </c>
      <c r="D410" s="22" t="s">
        <v>602</v>
      </c>
      <c r="E410" s="21" t="s">
        <v>1812</v>
      </c>
      <c r="F410" s="21" t="s">
        <v>1812</v>
      </c>
    </row>
    <row r="411" spans="1:6" ht="49.5" thickBot="1">
      <c r="A411" s="21">
        <v>431915</v>
      </c>
      <c r="B411" s="21">
        <v>11</v>
      </c>
      <c r="C411" s="21">
        <v>12</v>
      </c>
      <c r="D411" s="22" t="s">
        <v>603</v>
      </c>
      <c r="E411" s="21" t="s">
        <v>1812</v>
      </c>
      <c r="F411" s="21" t="s">
        <v>1812</v>
      </c>
    </row>
    <row r="412" spans="1:6" ht="25.5" thickBot="1">
      <c r="A412" s="21">
        <v>431920</v>
      </c>
      <c r="B412" s="21">
        <v>11</v>
      </c>
      <c r="C412" s="21">
        <v>12</v>
      </c>
      <c r="D412" s="22" t="s">
        <v>605</v>
      </c>
      <c r="E412" s="21" t="s">
        <v>1812</v>
      </c>
      <c r="F412" s="21" t="s">
        <v>1812</v>
      </c>
    </row>
    <row r="413" spans="1:6" ht="37.5" thickBot="1">
      <c r="A413" s="21">
        <v>431930</v>
      </c>
      <c r="B413" s="21">
        <v>14</v>
      </c>
      <c r="C413" s="21">
        <v>14</v>
      </c>
      <c r="D413" s="22" t="s">
        <v>606</v>
      </c>
      <c r="E413" s="21" t="s">
        <v>1812</v>
      </c>
      <c r="F413" s="21" t="s">
        <v>1812</v>
      </c>
    </row>
    <row r="414" spans="1:6" ht="37.5" thickBot="1">
      <c r="A414" s="21">
        <v>431935</v>
      </c>
      <c r="B414" s="21">
        <v>8</v>
      </c>
      <c r="C414" s="21">
        <v>1</v>
      </c>
      <c r="D414" s="22" t="s">
        <v>607</v>
      </c>
      <c r="E414" s="21" t="s">
        <v>1812</v>
      </c>
      <c r="F414" s="21" t="s">
        <v>1812</v>
      </c>
    </row>
    <row r="415" spans="1:6" ht="37.5" thickBot="1">
      <c r="A415" s="21">
        <v>431936</v>
      </c>
      <c r="B415" s="21">
        <v>20</v>
      </c>
      <c r="C415" s="21">
        <v>15</v>
      </c>
      <c r="D415" s="22" t="s">
        <v>608</v>
      </c>
      <c r="E415" s="21" t="s">
        <v>1812</v>
      </c>
      <c r="F415" s="21" t="s">
        <v>1812</v>
      </c>
    </row>
    <row r="416" spans="1:6" ht="37.5" thickBot="1">
      <c r="A416" s="21">
        <v>431937</v>
      </c>
      <c r="B416" s="21">
        <v>11</v>
      </c>
      <c r="C416" s="21">
        <v>12</v>
      </c>
      <c r="D416" s="22" t="s">
        <v>609</v>
      </c>
      <c r="E416" s="21" t="s">
        <v>1812</v>
      </c>
      <c r="F416" s="21" t="s">
        <v>1812</v>
      </c>
    </row>
    <row r="417" spans="1:6" ht="37.5" thickBot="1">
      <c r="A417" s="21">
        <v>431940</v>
      </c>
      <c r="B417" s="21">
        <v>1</v>
      </c>
      <c r="C417" s="21">
        <v>4</v>
      </c>
      <c r="D417" s="22" t="s">
        <v>610</v>
      </c>
      <c r="E417" s="21" t="s">
        <v>1812</v>
      </c>
      <c r="F417" s="21" t="s">
        <v>1812</v>
      </c>
    </row>
    <row r="418" spans="1:6" ht="37.5" thickBot="1">
      <c r="A418" s="21">
        <v>431950</v>
      </c>
      <c r="B418" s="21">
        <v>8</v>
      </c>
      <c r="C418" s="21">
        <v>1</v>
      </c>
      <c r="D418" s="22" t="s">
        <v>611</v>
      </c>
      <c r="E418" s="21" t="s">
        <v>1812</v>
      </c>
      <c r="F418" s="21" t="s">
        <v>1812</v>
      </c>
    </row>
    <row r="419" spans="1:6" ht="15.75" thickBot="1">
      <c r="A419" s="21">
        <v>431960</v>
      </c>
      <c r="B419" s="21">
        <v>1</v>
      </c>
      <c r="C419" s="21">
        <v>4</v>
      </c>
      <c r="D419" s="22" t="s">
        <v>613</v>
      </c>
      <c r="E419" s="21" t="s">
        <v>1812</v>
      </c>
      <c r="F419" s="21" t="s">
        <v>1812</v>
      </c>
    </row>
    <row r="420" spans="1:6" ht="25.5" thickBot="1">
      <c r="A420" s="21">
        <v>431970</v>
      </c>
      <c r="B420" s="21">
        <v>16</v>
      </c>
      <c r="C420" s="21">
        <v>11</v>
      </c>
      <c r="D420" s="22" t="s">
        <v>614</v>
      </c>
      <c r="E420" s="21" t="s">
        <v>1812</v>
      </c>
      <c r="F420" s="21" t="s">
        <v>1812</v>
      </c>
    </row>
    <row r="421" spans="1:6" ht="37.5" thickBot="1">
      <c r="A421" s="21">
        <v>431971</v>
      </c>
      <c r="B421" s="21">
        <v>29</v>
      </c>
      <c r="C421" s="21">
        <v>16</v>
      </c>
      <c r="D421" s="22" t="s">
        <v>615</v>
      </c>
      <c r="E421" s="21" t="s">
        <v>1812</v>
      </c>
      <c r="F421" s="21" t="s">
        <v>1812</v>
      </c>
    </row>
    <row r="422" spans="1:6" ht="37.5" thickBot="1">
      <c r="A422" s="21">
        <v>431973</v>
      </c>
      <c r="B422" s="21">
        <v>13</v>
      </c>
      <c r="C422" s="21">
        <v>17</v>
      </c>
      <c r="D422" s="22" t="s">
        <v>616</v>
      </c>
      <c r="E422" s="21" t="s">
        <v>1812</v>
      </c>
      <c r="F422" s="21" t="s">
        <v>1812</v>
      </c>
    </row>
    <row r="423" spans="1:6" ht="25.5" thickBot="1">
      <c r="A423" s="21">
        <v>431975</v>
      </c>
      <c r="B423" s="21">
        <v>26</v>
      </c>
      <c r="C423" s="21">
        <v>5</v>
      </c>
      <c r="D423" s="22" t="s">
        <v>618</v>
      </c>
      <c r="E423" s="21" t="s">
        <v>1812</v>
      </c>
      <c r="F423" s="21" t="s">
        <v>1812</v>
      </c>
    </row>
    <row r="424" spans="1:6" ht="37.5" thickBot="1">
      <c r="A424" s="21">
        <v>431980</v>
      </c>
      <c r="B424" s="21">
        <v>2</v>
      </c>
      <c r="C424" s="21">
        <v>4</v>
      </c>
      <c r="D424" s="22" t="s">
        <v>619</v>
      </c>
      <c r="E424" s="21" t="s">
        <v>1812</v>
      </c>
      <c r="F424" s="21" t="s">
        <v>1812</v>
      </c>
    </row>
    <row r="425" spans="1:6" ht="15.75" thickBot="1">
      <c r="A425" s="21">
        <v>431990</v>
      </c>
      <c r="B425" s="21">
        <v>7</v>
      </c>
      <c r="C425" s="21">
        <v>1</v>
      </c>
      <c r="D425" s="22" t="s">
        <v>620</v>
      </c>
      <c r="E425" s="21" t="s">
        <v>1812</v>
      </c>
      <c r="F425" s="21" t="s">
        <v>1812</v>
      </c>
    </row>
    <row r="426" spans="1:6" ht="25.5" thickBot="1">
      <c r="A426" s="21">
        <v>432000</v>
      </c>
      <c r="B426" s="21">
        <v>8</v>
      </c>
      <c r="C426" s="21">
        <v>1</v>
      </c>
      <c r="D426" s="22" t="s">
        <v>621</v>
      </c>
      <c r="E426" s="21" t="s">
        <v>1812</v>
      </c>
      <c r="F426" s="21" t="s">
        <v>1812</v>
      </c>
    </row>
    <row r="427" spans="1:6" ht="15.75" thickBot="1">
      <c r="A427" s="21">
        <v>432010</v>
      </c>
      <c r="B427" s="21">
        <v>20</v>
      </c>
      <c r="C427" s="21">
        <v>15</v>
      </c>
      <c r="D427" s="22" t="s">
        <v>623</v>
      </c>
      <c r="E427" s="21" t="s">
        <v>1812</v>
      </c>
      <c r="F427" s="21" t="s">
        <v>1812</v>
      </c>
    </row>
    <row r="428" spans="1:6" ht="15.75" thickBot="1">
      <c r="A428" s="21">
        <v>432020</v>
      </c>
      <c r="B428" s="21">
        <v>15</v>
      </c>
      <c r="C428" s="21">
        <v>2</v>
      </c>
      <c r="D428" s="22" t="s">
        <v>625</v>
      </c>
      <c r="E428" s="21" t="s">
        <v>1812</v>
      </c>
      <c r="F428" s="21" t="s">
        <v>1812</v>
      </c>
    </row>
    <row r="429" spans="1:6" ht="25.5" thickBot="1">
      <c r="A429" s="21">
        <v>432023</v>
      </c>
      <c r="B429" s="21">
        <v>13</v>
      </c>
      <c r="C429" s="21">
        <v>17</v>
      </c>
      <c r="D429" s="22" t="s">
        <v>626</v>
      </c>
      <c r="E429" s="21" t="s">
        <v>1812</v>
      </c>
      <c r="F429" s="21" t="s">
        <v>1812</v>
      </c>
    </row>
    <row r="430" spans="1:6" ht="15.75" thickBot="1">
      <c r="A430" s="21">
        <v>432026</v>
      </c>
      <c r="B430" s="21">
        <v>27</v>
      </c>
      <c r="C430" s="21">
        <v>8</v>
      </c>
      <c r="D430" s="22" t="s">
        <v>627</v>
      </c>
      <c r="E430" s="21" t="s">
        <v>1812</v>
      </c>
      <c r="F430" s="21" t="s">
        <v>1812</v>
      </c>
    </row>
    <row r="431" spans="1:6" ht="15.75" thickBot="1">
      <c r="A431" s="21">
        <v>432030</v>
      </c>
      <c r="B431" s="21">
        <v>12</v>
      </c>
      <c r="C431" s="21">
        <v>9</v>
      </c>
      <c r="D431" s="22" t="s">
        <v>629</v>
      </c>
      <c r="E431" s="21" t="s">
        <v>1812</v>
      </c>
      <c r="F431" s="21" t="s">
        <v>1812</v>
      </c>
    </row>
    <row r="432" spans="1:6" ht="37.5" thickBot="1">
      <c r="A432" s="21">
        <v>432032</v>
      </c>
      <c r="B432" s="21">
        <v>14</v>
      </c>
      <c r="C432" s="21">
        <v>14</v>
      </c>
      <c r="D432" s="22" t="s">
        <v>630</v>
      </c>
      <c r="E432" s="21" t="s">
        <v>1812</v>
      </c>
      <c r="F432" s="21" t="s">
        <v>1812</v>
      </c>
    </row>
    <row r="433" spans="1:6" ht="25.5" thickBot="1">
      <c r="A433" s="21">
        <v>432035</v>
      </c>
      <c r="B433" s="21">
        <v>9</v>
      </c>
      <c r="C433" s="21">
        <v>1</v>
      </c>
      <c r="D433" s="22" t="s">
        <v>631</v>
      </c>
      <c r="E433" s="21" t="s">
        <v>1812</v>
      </c>
      <c r="F433" s="21" t="s">
        <v>1812</v>
      </c>
    </row>
    <row r="434" spans="1:6" ht="25.5" thickBot="1">
      <c r="A434" s="21">
        <v>432040</v>
      </c>
      <c r="B434" s="21">
        <v>17</v>
      </c>
      <c r="C434" s="21">
        <v>6</v>
      </c>
      <c r="D434" s="22" t="s">
        <v>632</v>
      </c>
      <c r="E434" s="21" t="s">
        <v>1812</v>
      </c>
      <c r="F434" s="21" t="s">
        <v>1812</v>
      </c>
    </row>
    <row r="435" spans="1:6" ht="15.75" thickBot="1">
      <c r="A435" s="21">
        <v>432045</v>
      </c>
      <c r="B435" s="21">
        <v>29</v>
      </c>
      <c r="C435" s="21">
        <v>16</v>
      </c>
      <c r="D435" s="22" t="s">
        <v>633</v>
      </c>
      <c r="E435" s="21" t="s">
        <v>1812</v>
      </c>
      <c r="F435" s="21" t="s">
        <v>1812</v>
      </c>
    </row>
    <row r="436" spans="1:6" ht="15.75" thickBot="1">
      <c r="A436" s="21">
        <v>432050</v>
      </c>
      <c r="B436" s="21">
        <v>17</v>
      </c>
      <c r="C436" s="21">
        <v>6</v>
      </c>
      <c r="D436" s="22" t="s">
        <v>634</v>
      </c>
      <c r="E436" s="21" t="s">
        <v>1812</v>
      </c>
      <c r="F436" s="21" t="s">
        <v>1812</v>
      </c>
    </row>
    <row r="437" spans="1:6" ht="25.5" thickBot="1">
      <c r="A437" s="21">
        <v>432055</v>
      </c>
      <c r="B437" s="21">
        <v>9</v>
      </c>
      <c r="C437" s="21">
        <v>1</v>
      </c>
      <c r="D437" s="22" t="s">
        <v>635</v>
      </c>
      <c r="E437" s="21" t="s">
        <v>1812</v>
      </c>
      <c r="F437" s="21" t="s">
        <v>1812</v>
      </c>
    </row>
    <row r="438" spans="1:6" ht="25.5" thickBot="1">
      <c r="A438" s="21">
        <v>432057</v>
      </c>
      <c r="B438" s="21">
        <v>11</v>
      </c>
      <c r="C438" s="21">
        <v>12</v>
      </c>
      <c r="D438" s="22" t="s">
        <v>637</v>
      </c>
      <c r="E438" s="21" t="s">
        <v>1812</v>
      </c>
      <c r="F438" s="21" t="s">
        <v>1812</v>
      </c>
    </row>
    <row r="439" spans="1:6" ht="37.5" thickBot="1">
      <c r="A439" s="21">
        <v>432060</v>
      </c>
      <c r="B439" s="21">
        <v>16</v>
      </c>
      <c r="C439" s="21">
        <v>11</v>
      </c>
      <c r="D439" s="22" t="s">
        <v>638</v>
      </c>
      <c r="E439" s="21" t="s">
        <v>1812</v>
      </c>
      <c r="F439" s="21" t="s">
        <v>1812</v>
      </c>
    </row>
    <row r="440" spans="1:6" ht="25.5" thickBot="1">
      <c r="A440" s="21">
        <v>432065</v>
      </c>
      <c r="B440" s="21">
        <v>1</v>
      </c>
      <c r="C440" s="21">
        <v>4</v>
      </c>
      <c r="D440" s="22" t="s">
        <v>639</v>
      </c>
      <c r="E440" s="21" t="s">
        <v>1812</v>
      </c>
      <c r="F440" s="21" t="s">
        <v>1812</v>
      </c>
    </row>
    <row r="441" spans="1:6" ht="15.75" thickBot="1">
      <c r="A441" s="21">
        <v>432067</v>
      </c>
      <c r="B441" s="21">
        <v>28</v>
      </c>
      <c r="C441" s="21">
        <v>13</v>
      </c>
      <c r="D441" s="22" t="s">
        <v>640</v>
      </c>
      <c r="E441" s="21" t="s">
        <v>1812</v>
      </c>
      <c r="F441" s="21" t="s">
        <v>1812</v>
      </c>
    </row>
    <row r="442" spans="1:6" ht="25.5" thickBot="1">
      <c r="A442" s="21">
        <v>432070</v>
      </c>
      <c r="B442" s="21">
        <v>27</v>
      </c>
      <c r="C442" s="21">
        <v>8</v>
      </c>
      <c r="D442" s="22" t="s">
        <v>642</v>
      </c>
      <c r="E442" s="21" t="s">
        <v>1812</v>
      </c>
      <c r="F442" s="21" t="s">
        <v>1812</v>
      </c>
    </row>
    <row r="443" spans="1:6" ht="15.75" thickBot="1">
      <c r="A443" s="21">
        <v>432080</v>
      </c>
      <c r="B443" s="21">
        <v>19</v>
      </c>
      <c r="C443" s="21">
        <v>6</v>
      </c>
      <c r="D443" s="22" t="s">
        <v>644</v>
      </c>
      <c r="E443" s="21" t="s">
        <v>1812</v>
      </c>
      <c r="F443" s="21" t="s">
        <v>1812</v>
      </c>
    </row>
    <row r="444" spans="1:6" ht="15.75" thickBot="1">
      <c r="A444" s="21">
        <v>432085</v>
      </c>
      <c r="B444" s="21">
        <v>8</v>
      </c>
      <c r="C444" s="21">
        <v>1</v>
      </c>
      <c r="D444" s="22" t="s">
        <v>646</v>
      </c>
      <c r="E444" s="21" t="s">
        <v>1812</v>
      </c>
      <c r="F444" s="21" t="s">
        <v>1812</v>
      </c>
    </row>
    <row r="445" spans="1:6" ht="15.75" thickBot="1">
      <c r="A445" s="21">
        <v>432090</v>
      </c>
      <c r="B445" s="21">
        <v>18</v>
      </c>
      <c r="C445" s="21">
        <v>6</v>
      </c>
      <c r="D445" s="22" t="s">
        <v>647</v>
      </c>
      <c r="E445" s="21" t="s">
        <v>1812</v>
      </c>
      <c r="F445" s="21" t="s">
        <v>1812</v>
      </c>
    </row>
    <row r="446" spans="1:6" ht="15.75" thickBot="1">
      <c r="A446" s="21">
        <v>432100</v>
      </c>
      <c r="B446" s="21">
        <v>19</v>
      </c>
      <c r="C446" s="21">
        <v>6</v>
      </c>
      <c r="D446" s="22" t="s">
        <v>649</v>
      </c>
      <c r="E446" s="21" t="s">
        <v>1812</v>
      </c>
      <c r="F446" s="21" t="s">
        <v>1812</v>
      </c>
    </row>
    <row r="447" spans="1:6" ht="15.75" thickBot="1">
      <c r="A447" s="21">
        <v>432110</v>
      </c>
      <c r="B447" s="21">
        <v>9</v>
      </c>
      <c r="C447" s="21">
        <v>1</v>
      </c>
      <c r="D447" s="22" t="s">
        <v>650</v>
      </c>
      <c r="E447" s="21" t="s">
        <v>1812</v>
      </c>
      <c r="F447" s="21" t="s">
        <v>1812</v>
      </c>
    </row>
    <row r="448" spans="1:6" ht="15.75" thickBot="1">
      <c r="A448" s="21">
        <v>432120</v>
      </c>
      <c r="B448" s="21">
        <v>6</v>
      </c>
      <c r="C448" s="21">
        <v>1</v>
      </c>
      <c r="D448" s="22" t="s">
        <v>651</v>
      </c>
      <c r="E448" s="21" t="s">
        <v>1812</v>
      </c>
      <c r="F448" s="21" t="s">
        <v>1812</v>
      </c>
    </row>
    <row r="449" spans="1:6" ht="15.75" thickBot="1">
      <c r="A449" s="21">
        <v>432130</v>
      </c>
      <c r="B449" s="21">
        <v>30</v>
      </c>
      <c r="C449" s="21">
        <v>16</v>
      </c>
      <c r="D449" s="22" t="s">
        <v>653</v>
      </c>
      <c r="E449" s="21" t="s">
        <v>1812</v>
      </c>
      <c r="F449" s="21" t="s">
        <v>1812</v>
      </c>
    </row>
    <row r="450" spans="1:6" ht="25.5" thickBot="1">
      <c r="A450" s="21">
        <v>432132</v>
      </c>
      <c r="B450" s="21">
        <v>15</v>
      </c>
      <c r="C450" s="21">
        <v>2</v>
      </c>
      <c r="D450" s="22" t="s">
        <v>655</v>
      </c>
      <c r="E450" s="21" t="s">
        <v>1812</v>
      </c>
      <c r="F450" s="21" t="s">
        <v>1812</v>
      </c>
    </row>
    <row r="451" spans="1:6" ht="15.75" thickBot="1">
      <c r="A451" s="21">
        <v>432135</v>
      </c>
      <c r="B451" s="21">
        <v>5</v>
      </c>
      <c r="C451" s="21">
        <v>18</v>
      </c>
      <c r="D451" s="22" t="s">
        <v>656</v>
      </c>
      <c r="E451" s="21" t="s">
        <v>1812</v>
      </c>
      <c r="F451" s="21" t="s">
        <v>1812</v>
      </c>
    </row>
    <row r="452" spans="1:6" ht="25.5" thickBot="1">
      <c r="A452" s="21">
        <v>432140</v>
      </c>
      <c r="B452" s="21">
        <v>15</v>
      </c>
      <c r="C452" s="21">
        <v>2</v>
      </c>
      <c r="D452" s="22" t="s">
        <v>658</v>
      </c>
      <c r="E452" s="21" t="s">
        <v>1812</v>
      </c>
      <c r="F452" s="21" t="s">
        <v>1812</v>
      </c>
    </row>
    <row r="453" spans="1:6" ht="25.5" thickBot="1">
      <c r="A453" s="21">
        <v>432143</v>
      </c>
      <c r="B453" s="21">
        <v>4</v>
      </c>
      <c r="C453" s="21">
        <v>18</v>
      </c>
      <c r="D453" s="22" t="s">
        <v>659</v>
      </c>
      <c r="E453" s="21" t="s">
        <v>1812</v>
      </c>
      <c r="F453" s="21" t="s">
        <v>1812</v>
      </c>
    </row>
    <row r="454" spans="1:6" ht="15.75" thickBot="1">
      <c r="A454" s="21">
        <v>432145</v>
      </c>
      <c r="B454" s="21">
        <v>30</v>
      </c>
      <c r="C454" s="21">
        <v>16</v>
      </c>
      <c r="D454" s="22" t="s">
        <v>661</v>
      </c>
      <c r="E454" s="21" t="s">
        <v>1812</v>
      </c>
      <c r="F454" s="21" t="s">
        <v>1812</v>
      </c>
    </row>
    <row r="455" spans="1:6" ht="15.75" thickBot="1">
      <c r="A455" s="21">
        <v>432146</v>
      </c>
      <c r="B455" s="21">
        <v>19</v>
      </c>
      <c r="C455" s="21">
        <v>6</v>
      </c>
      <c r="D455" s="22" t="s">
        <v>663</v>
      </c>
      <c r="E455" s="21" t="s">
        <v>1812</v>
      </c>
      <c r="F455" s="21" t="s">
        <v>1812</v>
      </c>
    </row>
    <row r="456" spans="1:6" ht="25.5" thickBot="1">
      <c r="A456" s="21">
        <v>432147</v>
      </c>
      <c r="B456" s="21">
        <v>15</v>
      </c>
      <c r="C456" s="21">
        <v>2</v>
      </c>
      <c r="D456" s="22" t="s">
        <v>664</v>
      </c>
      <c r="E456" s="21" t="s">
        <v>1812</v>
      </c>
      <c r="F456" s="21" t="s">
        <v>1812</v>
      </c>
    </row>
    <row r="457" spans="1:6" ht="15.75" thickBot="1">
      <c r="A457" s="21">
        <v>432149</v>
      </c>
      <c r="B457" s="21">
        <v>1</v>
      </c>
      <c r="C457" s="21">
        <v>4</v>
      </c>
      <c r="D457" s="22" t="s">
        <v>666</v>
      </c>
      <c r="E457" s="21" t="s">
        <v>1812</v>
      </c>
      <c r="F457" s="21" t="s">
        <v>1812</v>
      </c>
    </row>
    <row r="458" spans="1:6" ht="15.75" thickBot="1">
      <c r="A458" s="21">
        <v>432150</v>
      </c>
      <c r="B458" s="21">
        <v>4</v>
      </c>
      <c r="C458" s="21">
        <v>18</v>
      </c>
      <c r="D458" s="22" t="s">
        <v>667</v>
      </c>
      <c r="E458" s="21" t="s">
        <v>1812</v>
      </c>
      <c r="F458" s="21" t="s">
        <v>1812</v>
      </c>
    </row>
    <row r="459" spans="1:6" ht="25.5" thickBot="1">
      <c r="A459" s="21">
        <v>432160</v>
      </c>
      <c r="B459" s="21">
        <v>5</v>
      </c>
      <c r="C459" s="21">
        <v>18</v>
      </c>
      <c r="D459" s="22" t="s">
        <v>669</v>
      </c>
      <c r="E459" s="21" t="s">
        <v>1812</v>
      </c>
      <c r="F459" s="21" t="s">
        <v>1812</v>
      </c>
    </row>
    <row r="460" spans="1:6" ht="25.5" thickBot="1">
      <c r="A460" s="21">
        <v>432162</v>
      </c>
      <c r="B460" s="21">
        <v>29</v>
      </c>
      <c r="C460" s="21">
        <v>16</v>
      </c>
      <c r="D460" s="22" t="s">
        <v>671</v>
      </c>
      <c r="E460" s="21" t="s">
        <v>1812</v>
      </c>
      <c r="F460" s="21" t="s">
        <v>1812</v>
      </c>
    </row>
    <row r="461" spans="1:6" ht="25.5" thickBot="1">
      <c r="A461" s="21">
        <v>432163</v>
      </c>
      <c r="B461" s="21">
        <v>16</v>
      </c>
      <c r="C461" s="21">
        <v>11</v>
      </c>
      <c r="D461" s="22" t="s">
        <v>672</v>
      </c>
      <c r="E461" s="21" t="s">
        <v>1812</v>
      </c>
      <c r="F461" s="21" t="s">
        <v>1812</v>
      </c>
    </row>
    <row r="462" spans="1:6" ht="37.5" thickBot="1">
      <c r="A462" s="21">
        <v>432166</v>
      </c>
      <c r="B462" s="21">
        <v>4</v>
      </c>
      <c r="C462" s="21">
        <v>18</v>
      </c>
      <c r="D462" s="22" t="s">
        <v>673</v>
      </c>
      <c r="E462" s="21" t="s">
        <v>1812</v>
      </c>
      <c r="F462" s="21" t="s">
        <v>1812</v>
      </c>
    </row>
    <row r="463" spans="1:6" ht="25.5" thickBot="1">
      <c r="A463" s="21">
        <v>432170</v>
      </c>
      <c r="B463" s="21">
        <v>6</v>
      </c>
      <c r="C463" s="21">
        <v>1</v>
      </c>
      <c r="D463" s="22" t="s">
        <v>674</v>
      </c>
      <c r="E463" s="21" t="s">
        <v>1812</v>
      </c>
      <c r="F463" s="21" t="s">
        <v>1812</v>
      </c>
    </row>
    <row r="464" spans="1:6" ht="25.5" thickBot="1">
      <c r="A464" s="21">
        <v>432180</v>
      </c>
      <c r="B464" s="21">
        <v>14</v>
      </c>
      <c r="C464" s="21">
        <v>14</v>
      </c>
      <c r="D464" s="22" t="s">
        <v>676</v>
      </c>
      <c r="E464" s="21" t="s">
        <v>1812</v>
      </c>
      <c r="F464" s="21" t="s">
        <v>1812</v>
      </c>
    </row>
    <row r="465" spans="1:6" ht="37.5" thickBot="1">
      <c r="A465" s="21">
        <v>432183</v>
      </c>
      <c r="B465" s="21">
        <v>4</v>
      </c>
      <c r="C465" s="21">
        <v>18</v>
      </c>
      <c r="D465" s="22" t="s">
        <v>677</v>
      </c>
      <c r="E465" s="21" t="s">
        <v>1812</v>
      </c>
      <c r="F465" s="21" t="s">
        <v>1812</v>
      </c>
    </row>
    <row r="466" spans="1:6" ht="25.5" thickBot="1">
      <c r="A466" s="21">
        <v>432185</v>
      </c>
      <c r="B466" s="21">
        <v>20</v>
      </c>
      <c r="C466" s="21">
        <v>15</v>
      </c>
      <c r="D466" s="22" t="s">
        <v>678</v>
      </c>
      <c r="E466" s="21" t="s">
        <v>1812</v>
      </c>
      <c r="F466" s="21" t="s">
        <v>1812</v>
      </c>
    </row>
    <row r="467" spans="1:6" ht="25.5" thickBot="1">
      <c r="A467" s="21">
        <v>432190</v>
      </c>
      <c r="B467" s="21">
        <v>15</v>
      </c>
      <c r="C467" s="21">
        <v>2</v>
      </c>
      <c r="D467" s="22" t="s">
        <v>679</v>
      </c>
      <c r="E467" s="21">
        <v>1</v>
      </c>
      <c r="F467" s="23">
        <v>10800</v>
      </c>
    </row>
    <row r="468" spans="1:6" ht="25.5" thickBot="1">
      <c r="A468" s="21">
        <v>432195</v>
      </c>
      <c r="B468" s="21">
        <v>20</v>
      </c>
      <c r="C468" s="21">
        <v>15</v>
      </c>
      <c r="D468" s="22" t="s">
        <v>680</v>
      </c>
      <c r="E468" s="21" t="s">
        <v>1812</v>
      </c>
      <c r="F468" s="21" t="s">
        <v>1812</v>
      </c>
    </row>
    <row r="469" spans="1:6" ht="15.75" thickBot="1">
      <c r="A469" s="21">
        <v>432200</v>
      </c>
      <c r="B469" s="21">
        <v>8</v>
      </c>
      <c r="C469" s="21">
        <v>1</v>
      </c>
      <c r="D469" s="22" t="s">
        <v>681</v>
      </c>
      <c r="E469" s="21" t="s">
        <v>1812</v>
      </c>
      <c r="F469" s="21" t="s">
        <v>1812</v>
      </c>
    </row>
    <row r="470" spans="1:6" ht="25.5" thickBot="1">
      <c r="A470" s="21">
        <v>432210</v>
      </c>
      <c r="B470" s="21">
        <v>14</v>
      </c>
      <c r="C470" s="21">
        <v>14</v>
      </c>
      <c r="D470" s="22" t="s">
        <v>682</v>
      </c>
      <c r="E470" s="21" t="s">
        <v>1812</v>
      </c>
      <c r="F470" s="21" t="s">
        <v>1812</v>
      </c>
    </row>
    <row r="471" spans="1:6" ht="15.75" thickBot="1">
      <c r="A471" s="21">
        <v>432215</v>
      </c>
      <c r="B471" s="21">
        <v>19</v>
      </c>
      <c r="C471" s="21">
        <v>6</v>
      </c>
      <c r="D471" s="22" t="s">
        <v>683</v>
      </c>
      <c r="E471" s="21" t="s">
        <v>1812</v>
      </c>
      <c r="F471" s="21" t="s">
        <v>1812</v>
      </c>
    </row>
    <row r="472" spans="1:6" ht="25.5" thickBot="1">
      <c r="A472" s="21">
        <v>432218</v>
      </c>
      <c r="B472" s="21">
        <v>18</v>
      </c>
      <c r="C472" s="21">
        <v>6</v>
      </c>
      <c r="D472" s="22" t="s">
        <v>685</v>
      </c>
      <c r="E472" s="21" t="s">
        <v>1812</v>
      </c>
      <c r="F472" s="21" t="s">
        <v>1812</v>
      </c>
    </row>
    <row r="473" spans="1:6" ht="25.5" thickBot="1">
      <c r="A473" s="21">
        <v>432220</v>
      </c>
      <c r="B473" s="21">
        <v>1</v>
      </c>
      <c r="C473" s="21">
        <v>4</v>
      </c>
      <c r="D473" s="22" t="s">
        <v>686</v>
      </c>
      <c r="E473" s="21" t="s">
        <v>1812</v>
      </c>
      <c r="F473" s="21" t="s">
        <v>1812</v>
      </c>
    </row>
    <row r="474" spans="1:6" ht="15.75" thickBot="1">
      <c r="A474" s="21">
        <v>432225</v>
      </c>
      <c r="B474" s="21">
        <v>8</v>
      </c>
      <c r="C474" s="21">
        <v>1</v>
      </c>
      <c r="D474" s="22" t="s">
        <v>688</v>
      </c>
      <c r="E474" s="21" t="s">
        <v>1812</v>
      </c>
      <c r="F474" s="21" t="s">
        <v>1812</v>
      </c>
    </row>
    <row r="475" spans="1:6" ht="15.75" thickBot="1">
      <c r="A475" s="21">
        <v>432230</v>
      </c>
      <c r="B475" s="21">
        <v>14</v>
      </c>
      <c r="C475" s="21">
        <v>14</v>
      </c>
      <c r="D475" s="22" t="s">
        <v>689</v>
      </c>
      <c r="E475" s="21" t="s">
        <v>1812</v>
      </c>
      <c r="F475" s="21" t="s">
        <v>1812</v>
      </c>
    </row>
    <row r="476" spans="1:6" ht="15.75" thickBot="1">
      <c r="A476" s="21">
        <v>432232</v>
      </c>
      <c r="B476" s="21">
        <v>21</v>
      </c>
      <c r="C476" s="21">
        <v>3</v>
      </c>
      <c r="D476" s="22" t="s">
        <v>690</v>
      </c>
      <c r="E476" s="21" t="s">
        <v>1812</v>
      </c>
      <c r="F476" s="21" t="s">
        <v>1812</v>
      </c>
    </row>
    <row r="477" spans="1:6" ht="25.5" thickBot="1">
      <c r="A477" s="21">
        <v>432234</v>
      </c>
      <c r="B477" s="21">
        <v>11</v>
      </c>
      <c r="C477" s="21">
        <v>12</v>
      </c>
      <c r="D477" s="22" t="s">
        <v>691</v>
      </c>
      <c r="E477" s="21" t="s">
        <v>1812</v>
      </c>
      <c r="F477" s="21" t="s">
        <v>1812</v>
      </c>
    </row>
    <row r="478" spans="1:6" ht="25.5" thickBot="1">
      <c r="A478" s="21">
        <v>432235</v>
      </c>
      <c r="B478" s="21">
        <v>25</v>
      </c>
      <c r="C478" s="21">
        <v>5</v>
      </c>
      <c r="D478" s="22" t="s">
        <v>692</v>
      </c>
      <c r="E478" s="21" t="s">
        <v>1812</v>
      </c>
      <c r="F478" s="21" t="s">
        <v>1812</v>
      </c>
    </row>
    <row r="479" spans="1:6" ht="15.75" thickBot="1">
      <c r="A479" s="21">
        <v>432237</v>
      </c>
      <c r="B479" s="21">
        <v>2</v>
      </c>
      <c r="C479" s="21">
        <v>4</v>
      </c>
      <c r="D479" s="22" t="s">
        <v>693</v>
      </c>
      <c r="E479" s="21" t="s">
        <v>1812</v>
      </c>
      <c r="F479" s="21" t="s">
        <v>1812</v>
      </c>
    </row>
    <row r="480" spans="1:6" ht="25.5" thickBot="1">
      <c r="A480" s="21">
        <v>432240</v>
      </c>
      <c r="B480" s="21">
        <v>3</v>
      </c>
      <c r="C480" s="21">
        <v>10</v>
      </c>
      <c r="D480" s="22" t="s">
        <v>695</v>
      </c>
      <c r="E480" s="21" t="s">
        <v>1812</v>
      </c>
      <c r="F480" s="21" t="s">
        <v>1812</v>
      </c>
    </row>
    <row r="481" spans="1:6" ht="15.75" thickBot="1">
      <c r="A481" s="21">
        <v>432250</v>
      </c>
      <c r="B481" s="21">
        <v>24</v>
      </c>
      <c r="C481" s="21">
        <v>5</v>
      </c>
      <c r="D481" s="22" t="s">
        <v>697</v>
      </c>
      <c r="E481" s="21" t="s">
        <v>1812</v>
      </c>
      <c r="F481" s="21" t="s">
        <v>1812</v>
      </c>
    </row>
    <row r="482" spans="1:6" ht="25.5" thickBot="1">
      <c r="A482" s="21">
        <v>432252</v>
      </c>
      <c r="B482" s="21">
        <v>28</v>
      </c>
      <c r="C482" s="21">
        <v>13</v>
      </c>
      <c r="D482" s="22" t="s">
        <v>702</v>
      </c>
      <c r="E482" s="21" t="s">
        <v>1812</v>
      </c>
      <c r="F482" s="21" t="s">
        <v>1812</v>
      </c>
    </row>
    <row r="483" spans="1:6" ht="25.5" thickBot="1">
      <c r="A483" s="21">
        <v>432253</v>
      </c>
      <c r="B483" s="21">
        <v>28</v>
      </c>
      <c r="C483" s="21">
        <v>13</v>
      </c>
      <c r="D483" s="22" t="s">
        <v>699</v>
      </c>
      <c r="E483" s="21" t="s">
        <v>1812</v>
      </c>
      <c r="F483" s="21" t="s">
        <v>1812</v>
      </c>
    </row>
    <row r="484" spans="1:6" ht="15.75" thickBot="1">
      <c r="A484" s="21">
        <v>432254</v>
      </c>
      <c r="B484" s="21">
        <v>26</v>
      </c>
      <c r="C484" s="21">
        <v>5</v>
      </c>
      <c r="D484" s="22" t="s">
        <v>701</v>
      </c>
      <c r="E484" s="21" t="s">
        <v>1812</v>
      </c>
      <c r="F484" s="21" t="s">
        <v>1812</v>
      </c>
    </row>
    <row r="485" spans="1:6" ht="15.75" thickBot="1">
      <c r="A485" s="21">
        <v>432255</v>
      </c>
      <c r="B485" s="21">
        <v>17</v>
      </c>
      <c r="C485" s="21">
        <v>6</v>
      </c>
      <c r="D485" s="22" t="s">
        <v>703</v>
      </c>
      <c r="E485" s="21" t="s">
        <v>1812</v>
      </c>
      <c r="F485" s="21" t="s">
        <v>1812</v>
      </c>
    </row>
    <row r="486" spans="1:6" ht="25.5" thickBot="1">
      <c r="A486" s="21">
        <v>432260</v>
      </c>
      <c r="B486" s="21">
        <v>28</v>
      </c>
      <c r="C486" s="21">
        <v>13</v>
      </c>
      <c r="D486" s="22" t="s">
        <v>704</v>
      </c>
      <c r="E486" s="21">
        <v>1</v>
      </c>
      <c r="F486" s="23">
        <v>16162</v>
      </c>
    </row>
    <row r="487" spans="1:6" ht="15.75" thickBot="1">
      <c r="A487" s="21">
        <v>432270</v>
      </c>
      <c r="B487" s="21">
        <v>28</v>
      </c>
      <c r="C487" s="21">
        <v>13</v>
      </c>
      <c r="D487" s="22" t="s">
        <v>706</v>
      </c>
      <c r="E487" s="21" t="s">
        <v>1812</v>
      </c>
      <c r="F487" s="21" t="s">
        <v>1812</v>
      </c>
    </row>
    <row r="488" spans="1:6" ht="25.5" thickBot="1">
      <c r="A488" s="21">
        <v>432280</v>
      </c>
      <c r="B488" s="21">
        <v>25</v>
      </c>
      <c r="C488" s="21">
        <v>5</v>
      </c>
      <c r="D488" s="22" t="s">
        <v>708</v>
      </c>
      <c r="E488" s="21" t="s">
        <v>1812</v>
      </c>
      <c r="F488" s="21" t="s">
        <v>1812</v>
      </c>
    </row>
    <row r="489" spans="1:6" ht="25.5" thickBot="1">
      <c r="A489" s="21">
        <v>432285</v>
      </c>
      <c r="B489" s="21">
        <v>29</v>
      </c>
      <c r="C489" s="21">
        <v>16</v>
      </c>
      <c r="D489" s="22" t="s">
        <v>710</v>
      </c>
      <c r="E489" s="21" t="s">
        <v>1812</v>
      </c>
      <c r="F489" s="21" t="s">
        <v>1812</v>
      </c>
    </row>
    <row r="490" spans="1:6" ht="15.75" thickBot="1">
      <c r="A490" s="21">
        <v>432290</v>
      </c>
      <c r="B490" s="21">
        <v>16</v>
      </c>
      <c r="C490" s="21">
        <v>11</v>
      </c>
      <c r="D490" s="22" t="s">
        <v>711</v>
      </c>
      <c r="E490" s="21" t="s">
        <v>1812</v>
      </c>
      <c r="F490" s="21" t="s">
        <v>1812</v>
      </c>
    </row>
    <row r="491" spans="1:6" ht="15.75" thickBot="1">
      <c r="A491" s="21">
        <v>432300</v>
      </c>
      <c r="B491" s="21">
        <v>10</v>
      </c>
      <c r="C491" s="21">
        <v>1</v>
      </c>
      <c r="D491" s="22" t="s">
        <v>712</v>
      </c>
      <c r="E491" s="21" t="s">
        <v>1812</v>
      </c>
      <c r="F491" s="21" t="s">
        <v>1812</v>
      </c>
    </row>
    <row r="492" spans="1:6" ht="25.5" thickBot="1">
      <c r="A492" s="21">
        <v>432310</v>
      </c>
      <c r="B492" s="21">
        <v>15</v>
      </c>
      <c r="C492" s="21">
        <v>2</v>
      </c>
      <c r="D492" s="22" t="s">
        <v>714</v>
      </c>
      <c r="E492" s="21" t="s">
        <v>1812</v>
      </c>
      <c r="F492" s="21" t="s">
        <v>1812</v>
      </c>
    </row>
    <row r="493" spans="1:6" ht="25.5" thickBot="1">
      <c r="A493" s="21">
        <v>432320</v>
      </c>
      <c r="B493" s="21">
        <v>17</v>
      </c>
      <c r="C493" s="21">
        <v>6</v>
      </c>
      <c r="D493" s="22" t="s">
        <v>715</v>
      </c>
      <c r="E493" s="21" t="s">
        <v>1812</v>
      </c>
      <c r="F493" s="21" t="s">
        <v>1812</v>
      </c>
    </row>
    <row r="494" spans="1:6" ht="25.5" thickBot="1">
      <c r="A494" s="21">
        <v>432330</v>
      </c>
      <c r="B494" s="21">
        <v>25</v>
      </c>
      <c r="C494" s="21">
        <v>5</v>
      </c>
      <c r="D494" s="22" t="s">
        <v>716</v>
      </c>
      <c r="E494" s="21" t="s">
        <v>1812</v>
      </c>
      <c r="F494" s="21" t="s">
        <v>1812</v>
      </c>
    </row>
    <row r="495" spans="1:6" ht="25.5" thickBot="1">
      <c r="A495" s="21">
        <v>432335</v>
      </c>
      <c r="B495" s="21">
        <v>18</v>
      </c>
      <c r="C495" s="21">
        <v>6</v>
      </c>
      <c r="D495" s="22" t="s">
        <v>717</v>
      </c>
      <c r="E495" s="21" t="s">
        <v>1812</v>
      </c>
      <c r="F495" s="21" t="s">
        <v>1812</v>
      </c>
    </row>
    <row r="496" spans="1:6" ht="15.75" thickBot="1">
      <c r="A496" s="21">
        <v>432340</v>
      </c>
      <c r="B496" s="21">
        <v>17</v>
      </c>
      <c r="C496" s="21">
        <v>6</v>
      </c>
      <c r="D496" s="22" t="s">
        <v>718</v>
      </c>
      <c r="E496" s="21" t="s">
        <v>1812</v>
      </c>
      <c r="F496" s="21" t="s">
        <v>1812</v>
      </c>
    </row>
    <row r="497" spans="1:6" ht="25.5" thickBot="1">
      <c r="A497" s="21">
        <v>432345</v>
      </c>
      <c r="B497" s="21">
        <v>1</v>
      </c>
      <c r="C497" s="21">
        <v>4</v>
      </c>
      <c r="D497" s="22" t="s">
        <v>720</v>
      </c>
      <c r="E497" s="21" t="s">
        <v>1812</v>
      </c>
      <c r="F497" s="21" t="s">
        <v>1812</v>
      </c>
    </row>
    <row r="498" spans="1:6" ht="25.5" thickBot="1">
      <c r="A498" s="21">
        <v>432350</v>
      </c>
      <c r="B498" s="21">
        <v>15</v>
      </c>
      <c r="C498" s="21">
        <v>2</v>
      </c>
      <c r="D498" s="22" t="s">
        <v>721</v>
      </c>
      <c r="E498" s="21" t="s">
        <v>1812</v>
      </c>
      <c r="F498" s="21" t="s">
        <v>1812</v>
      </c>
    </row>
    <row r="499" spans="1:6" ht="37.5" thickBot="1">
      <c r="A499" s="21">
        <v>432360</v>
      </c>
      <c r="B499" s="21">
        <v>25</v>
      </c>
      <c r="C499" s="21">
        <v>5</v>
      </c>
      <c r="D499" s="22" t="s">
        <v>722</v>
      </c>
      <c r="E499" s="21" t="s">
        <v>1812</v>
      </c>
      <c r="F499" s="21" t="s">
        <v>1812</v>
      </c>
    </row>
    <row r="500" spans="1:6" ht="25.5" thickBot="1">
      <c r="A500" s="21">
        <v>432370</v>
      </c>
      <c r="B500" s="21">
        <v>15</v>
      </c>
      <c r="C500" s="21">
        <v>2</v>
      </c>
      <c r="D500" s="22" t="s">
        <v>723</v>
      </c>
      <c r="E500" s="21" t="s">
        <v>1812</v>
      </c>
      <c r="F500" s="21" t="s">
        <v>1812</v>
      </c>
    </row>
    <row r="501" spans="1:6" ht="37.5" thickBot="1">
      <c r="A501" s="21">
        <v>432375</v>
      </c>
      <c r="B501" s="21">
        <v>11</v>
      </c>
      <c r="C501" s="21">
        <v>12</v>
      </c>
      <c r="D501" s="22" t="s">
        <v>724</v>
      </c>
      <c r="E501" s="21" t="s">
        <v>1812</v>
      </c>
      <c r="F501" s="21" t="s">
        <v>1812</v>
      </c>
    </row>
    <row r="502" spans="1:6" ht="15.75" thickBot="1">
      <c r="A502" s="21">
        <v>432377</v>
      </c>
      <c r="B502" s="21">
        <v>30</v>
      </c>
      <c r="C502" s="21">
        <v>16</v>
      </c>
      <c r="D502" s="22" t="s">
        <v>725</v>
      </c>
      <c r="E502" s="21" t="s">
        <v>1812</v>
      </c>
      <c r="F502" s="21" t="s">
        <v>1812</v>
      </c>
    </row>
    <row r="503" spans="1:6" ht="15.75" thickBot="1">
      <c r="A503" s="21">
        <v>432380</v>
      </c>
      <c r="B503" s="21">
        <v>4</v>
      </c>
      <c r="C503" s="21">
        <v>18</v>
      </c>
      <c r="D503" s="22" t="s">
        <v>726</v>
      </c>
      <c r="E503" s="21" t="s">
        <v>1812</v>
      </c>
      <c r="F503" s="21" t="s">
        <v>1812</v>
      </c>
    </row>
  </sheetData>
  <sheetProtection algorithmName="SHA-512" hashValue="vgYb5eqEscr0VaX4R/PQNO3oQF5jMuMjV/jrVEQMteuHH+M76nnbWETc/trq8lNA8YWTcayjYnBSvvx05x1v3A==" saltValue="TDQYQAtdIND91mHDT9e0Og==" spinCount="100000" sheet="1" objects="1" scenarios="1"/>
  <mergeCells count="5">
    <mergeCell ref="A4:A5"/>
    <mergeCell ref="B4:B5"/>
    <mergeCell ref="C4:C5"/>
    <mergeCell ref="D4:D5"/>
    <mergeCell ref="E4:F4"/>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dimension ref="A1:K504"/>
  <sheetViews>
    <sheetView topLeftCell="K12" workbookViewId="0">
      <selection activeCell="K12" sqref="K12"/>
    </sheetView>
  </sheetViews>
  <sheetFormatPr defaultRowHeight="15"/>
  <cols>
    <col min="1" max="1" width="37.42578125" bestFit="1" customWidth="1"/>
    <col min="2" max="2" width="7.42578125" bestFit="1" customWidth="1"/>
    <col min="3" max="3" width="4.7109375" bestFit="1" customWidth="1"/>
    <col min="5" max="5" width="11.140625" bestFit="1" customWidth="1"/>
    <col min="7" max="7" width="11.140625" bestFit="1" customWidth="1"/>
    <col min="8" max="8" width="9" bestFit="1" customWidth="1"/>
    <col min="10" max="10" width="11.140625" bestFit="1" customWidth="1"/>
    <col min="11" max="11" width="8.85546875" bestFit="1" customWidth="1"/>
  </cols>
  <sheetData>
    <row r="1" spans="1:11" ht="28.5">
      <c r="A1" s="12" t="s">
        <v>1815</v>
      </c>
      <c r="B1" s="24"/>
      <c r="C1" s="24"/>
      <c r="D1" s="24"/>
      <c r="E1" s="24"/>
      <c r="F1" s="24"/>
      <c r="G1" s="24"/>
      <c r="H1" s="24"/>
      <c r="I1" s="24"/>
      <c r="J1" s="24"/>
      <c r="K1" s="24"/>
    </row>
    <row r="2" spans="1:11">
      <c r="A2" s="14"/>
      <c r="B2" s="14"/>
      <c r="C2" s="14"/>
      <c r="D2" s="14"/>
      <c r="E2" s="14"/>
      <c r="F2" s="14"/>
      <c r="G2" s="14"/>
      <c r="H2" s="14"/>
      <c r="I2" s="14"/>
      <c r="J2" s="14"/>
      <c r="K2" s="14"/>
    </row>
    <row r="3" spans="1:11">
      <c r="A3" s="15"/>
      <c r="B3" s="15"/>
      <c r="C3" s="15"/>
      <c r="D3" s="15"/>
      <c r="E3" s="15"/>
      <c r="F3" s="15"/>
      <c r="G3" s="15"/>
      <c r="H3" s="15"/>
      <c r="I3" s="15"/>
      <c r="J3" s="15"/>
      <c r="K3" s="15"/>
    </row>
    <row r="4" spans="1:11" ht="63.75">
      <c r="A4" s="115" t="s">
        <v>50</v>
      </c>
      <c r="B4" s="115" t="s">
        <v>1807</v>
      </c>
      <c r="C4" s="115" t="s">
        <v>53</v>
      </c>
      <c r="D4" s="115" t="s">
        <v>1808</v>
      </c>
      <c r="E4" s="25" t="s">
        <v>1816</v>
      </c>
      <c r="F4" s="26"/>
      <c r="G4" s="117" t="s">
        <v>1817</v>
      </c>
      <c r="H4" s="117"/>
      <c r="I4" s="27"/>
      <c r="J4" s="117" t="s">
        <v>1818</v>
      </c>
      <c r="K4" s="117"/>
    </row>
    <row r="5" spans="1:11" ht="24">
      <c r="A5" s="115"/>
      <c r="B5" s="115"/>
      <c r="C5" s="115"/>
      <c r="D5" s="115"/>
      <c r="E5" s="118" t="s">
        <v>1819</v>
      </c>
      <c r="F5" s="26"/>
      <c r="G5" s="118" t="s">
        <v>1819</v>
      </c>
      <c r="H5" s="28"/>
      <c r="I5" s="27"/>
      <c r="J5" s="118" t="s">
        <v>1819</v>
      </c>
      <c r="K5" s="29" t="s">
        <v>1820</v>
      </c>
    </row>
    <row r="6" spans="1:11" ht="36.75" thickBot="1">
      <c r="A6" s="119"/>
      <c r="B6" s="119"/>
      <c r="C6" s="119"/>
      <c r="D6" s="119"/>
      <c r="E6" s="118"/>
      <c r="F6" s="26"/>
      <c r="G6" s="118"/>
      <c r="H6" s="30" t="s">
        <v>1821</v>
      </c>
      <c r="I6" s="27"/>
      <c r="J6" s="118"/>
      <c r="K6" s="30" t="s">
        <v>1822</v>
      </c>
    </row>
    <row r="7" spans="1:11" ht="15.75" thickBot="1">
      <c r="A7" s="31"/>
      <c r="B7" s="32"/>
      <c r="C7" s="32"/>
      <c r="D7" s="31"/>
      <c r="E7" s="33">
        <v>533400</v>
      </c>
      <c r="F7" s="26"/>
      <c r="G7" s="33">
        <v>241400</v>
      </c>
      <c r="H7" s="34">
        <v>142</v>
      </c>
      <c r="I7" s="27"/>
      <c r="J7" s="33">
        <v>292000</v>
      </c>
      <c r="K7" s="35">
        <v>24532</v>
      </c>
    </row>
    <row r="8" spans="1:11" ht="15.75" thickBot="1">
      <c r="A8" s="21">
        <v>430003</v>
      </c>
      <c r="B8" s="21">
        <v>22</v>
      </c>
      <c r="C8" s="21">
        <v>7</v>
      </c>
      <c r="D8" s="22" t="s">
        <v>0</v>
      </c>
      <c r="E8" s="36">
        <v>3400</v>
      </c>
      <c r="F8" s="26"/>
      <c r="G8" s="36">
        <v>3400</v>
      </c>
      <c r="H8" s="21">
        <v>2</v>
      </c>
      <c r="I8" s="27"/>
      <c r="J8" s="37" t="s">
        <v>1823</v>
      </c>
      <c r="K8" s="21">
        <v>0</v>
      </c>
    </row>
    <row r="9" spans="1:11" ht="25.5" thickBot="1">
      <c r="A9" s="21">
        <v>430100</v>
      </c>
      <c r="B9" s="21">
        <v>29</v>
      </c>
      <c r="C9" s="21">
        <v>16</v>
      </c>
      <c r="D9" s="22" t="s">
        <v>80</v>
      </c>
      <c r="E9" s="36">
        <v>1700</v>
      </c>
      <c r="F9" s="26"/>
      <c r="G9" s="36">
        <v>1700</v>
      </c>
      <c r="H9" s="21">
        <v>1</v>
      </c>
      <c r="I9" s="27"/>
      <c r="J9" s="37" t="s">
        <v>1823</v>
      </c>
      <c r="K9" s="21">
        <v>0</v>
      </c>
    </row>
    <row r="10" spans="1:11" ht="15.75" thickBot="1">
      <c r="A10" s="21">
        <v>430010</v>
      </c>
      <c r="B10" s="21">
        <v>1</v>
      </c>
      <c r="C10" s="21">
        <v>4</v>
      </c>
      <c r="D10" s="22" t="s">
        <v>57</v>
      </c>
      <c r="E10" s="37" t="s">
        <v>1812</v>
      </c>
      <c r="F10" s="26"/>
      <c r="G10" s="37" t="s">
        <v>1812</v>
      </c>
      <c r="H10" s="21" t="s">
        <v>1812</v>
      </c>
      <c r="I10" s="27"/>
      <c r="J10" s="37" t="s">
        <v>1812</v>
      </c>
      <c r="K10" s="21" t="s">
        <v>1812</v>
      </c>
    </row>
    <row r="11" spans="1:11" ht="15.75" thickBot="1">
      <c r="A11" s="21">
        <v>430040</v>
      </c>
      <c r="B11" s="21">
        <v>3</v>
      </c>
      <c r="C11" s="21">
        <v>10</v>
      </c>
      <c r="D11" s="22" t="s">
        <v>61</v>
      </c>
      <c r="E11" s="36">
        <v>1700</v>
      </c>
      <c r="F11" s="26"/>
      <c r="G11" s="36">
        <v>1700</v>
      </c>
      <c r="H11" s="21">
        <v>1</v>
      </c>
      <c r="I11" s="27"/>
      <c r="J11" s="37" t="s">
        <v>1823</v>
      </c>
      <c r="K11" s="21">
        <v>0</v>
      </c>
    </row>
    <row r="12" spans="1:11" ht="15.75" thickBot="1">
      <c r="A12" s="21">
        <v>430270</v>
      </c>
      <c r="B12" s="21">
        <v>9</v>
      </c>
      <c r="C12" s="21">
        <v>1</v>
      </c>
      <c r="D12" s="22" t="s">
        <v>131</v>
      </c>
      <c r="E12" s="36">
        <v>1700</v>
      </c>
      <c r="F12" s="26"/>
      <c r="G12" s="36">
        <v>1700</v>
      </c>
      <c r="H12" s="21">
        <v>1</v>
      </c>
      <c r="I12" s="27"/>
      <c r="J12" s="37" t="s">
        <v>1823</v>
      </c>
      <c r="K12" s="21">
        <v>0</v>
      </c>
    </row>
    <row r="13" spans="1:11" ht="25.5" thickBot="1">
      <c r="A13" s="21">
        <v>430063</v>
      </c>
      <c r="B13" s="21">
        <v>21</v>
      </c>
      <c r="C13" s="21">
        <v>3</v>
      </c>
      <c r="D13" s="22" t="s">
        <v>70</v>
      </c>
      <c r="E13" s="37" t="s">
        <v>1812</v>
      </c>
      <c r="F13" s="26"/>
      <c r="G13" s="37" t="s">
        <v>1812</v>
      </c>
      <c r="H13" s="21" t="s">
        <v>1812</v>
      </c>
      <c r="I13" s="27"/>
      <c r="J13" s="37" t="s">
        <v>1812</v>
      </c>
      <c r="K13" s="21" t="s">
        <v>1812</v>
      </c>
    </row>
    <row r="14" spans="1:11" ht="15.75" thickBot="1">
      <c r="A14" s="21">
        <v>430460</v>
      </c>
      <c r="B14" s="21">
        <v>8</v>
      </c>
      <c r="C14" s="21">
        <v>1</v>
      </c>
      <c r="D14" s="22" t="s">
        <v>165</v>
      </c>
      <c r="E14" s="36">
        <v>1700</v>
      </c>
      <c r="F14" s="26"/>
      <c r="G14" s="36">
        <v>1700</v>
      </c>
      <c r="H14" s="21">
        <v>1</v>
      </c>
      <c r="I14" s="27"/>
      <c r="J14" s="37" t="s">
        <v>1823</v>
      </c>
      <c r="K14" s="21">
        <v>0</v>
      </c>
    </row>
    <row r="15" spans="1:11" ht="15.75" thickBot="1">
      <c r="A15" s="21">
        <v>430500</v>
      </c>
      <c r="B15" s="21">
        <v>13</v>
      </c>
      <c r="C15" s="21">
        <v>17</v>
      </c>
      <c r="D15" s="22" t="s">
        <v>187</v>
      </c>
      <c r="E15" s="36">
        <v>1700</v>
      </c>
      <c r="F15" s="26"/>
      <c r="G15" s="36">
        <v>1700</v>
      </c>
      <c r="H15" s="21">
        <v>1</v>
      </c>
      <c r="I15" s="27"/>
      <c r="J15" s="37" t="s">
        <v>1823</v>
      </c>
      <c r="K15" s="21">
        <v>0</v>
      </c>
    </row>
    <row r="16" spans="1:11" ht="25.5" thickBot="1">
      <c r="A16" s="21">
        <v>430107</v>
      </c>
      <c r="B16" s="21">
        <v>21</v>
      </c>
      <c r="C16" s="21">
        <v>3</v>
      </c>
      <c r="D16" s="22" t="s">
        <v>81</v>
      </c>
      <c r="E16" s="36">
        <v>1700</v>
      </c>
      <c r="F16" s="26"/>
      <c r="G16" s="36">
        <v>1700</v>
      </c>
      <c r="H16" s="21">
        <v>1</v>
      </c>
      <c r="I16" s="27"/>
      <c r="J16" s="37" t="s">
        <v>1823</v>
      </c>
      <c r="K16" s="21">
        <v>0</v>
      </c>
    </row>
    <row r="17" spans="1:11" ht="25.5" thickBot="1">
      <c r="A17" s="21">
        <v>430880</v>
      </c>
      <c r="B17" s="21">
        <v>9</v>
      </c>
      <c r="C17" s="21">
        <v>1</v>
      </c>
      <c r="D17" s="22" t="s">
        <v>296</v>
      </c>
      <c r="E17" s="36">
        <v>1700</v>
      </c>
      <c r="F17" s="26"/>
      <c r="G17" s="36">
        <v>1700</v>
      </c>
      <c r="H17" s="21">
        <v>1</v>
      </c>
      <c r="I17" s="27"/>
      <c r="J17" s="37" t="s">
        <v>1823</v>
      </c>
      <c r="K17" s="21">
        <v>0</v>
      </c>
    </row>
    <row r="18" spans="1:11" ht="15.75" thickBot="1">
      <c r="A18" s="21">
        <v>430900</v>
      </c>
      <c r="B18" s="21">
        <v>14</v>
      </c>
      <c r="C18" s="21">
        <v>14</v>
      </c>
      <c r="D18" s="22" t="s">
        <v>300</v>
      </c>
      <c r="E18" s="36">
        <v>1700</v>
      </c>
      <c r="F18" s="26"/>
      <c r="G18" s="36">
        <v>1700</v>
      </c>
      <c r="H18" s="21">
        <v>1</v>
      </c>
      <c r="I18" s="27"/>
      <c r="J18" s="37" t="s">
        <v>1823</v>
      </c>
      <c r="K18" s="21">
        <v>0</v>
      </c>
    </row>
    <row r="19" spans="1:11" ht="25.5" thickBot="1">
      <c r="A19" s="21">
        <v>431087</v>
      </c>
      <c r="B19" s="21">
        <v>12</v>
      </c>
      <c r="C19" s="21">
        <v>9</v>
      </c>
      <c r="D19" s="22" t="s">
        <v>354</v>
      </c>
      <c r="E19" s="36">
        <v>1700</v>
      </c>
      <c r="F19" s="26"/>
      <c r="G19" s="36">
        <v>1700</v>
      </c>
      <c r="H19" s="21">
        <v>1</v>
      </c>
      <c r="I19" s="27"/>
      <c r="J19" s="37" t="s">
        <v>1823</v>
      </c>
      <c r="K19" s="21">
        <v>0</v>
      </c>
    </row>
    <row r="20" spans="1:11" ht="25.5" thickBot="1">
      <c r="A20" s="21">
        <v>430130</v>
      </c>
      <c r="B20" s="21">
        <v>21</v>
      </c>
      <c r="C20" s="21">
        <v>3</v>
      </c>
      <c r="D20" s="22" t="s">
        <v>87</v>
      </c>
      <c r="E20" s="37" t="s">
        <v>1812</v>
      </c>
      <c r="F20" s="26"/>
      <c r="G20" s="37" t="s">
        <v>1812</v>
      </c>
      <c r="H20" s="21" t="s">
        <v>1812</v>
      </c>
      <c r="I20" s="27"/>
      <c r="J20" s="37" t="s">
        <v>1812</v>
      </c>
      <c r="K20" s="21" t="s">
        <v>1812</v>
      </c>
    </row>
    <row r="21" spans="1:11" ht="15.75" thickBot="1">
      <c r="A21" s="21">
        <v>431125</v>
      </c>
      <c r="B21" s="21">
        <v>19</v>
      </c>
      <c r="C21" s="21">
        <v>6</v>
      </c>
      <c r="D21" s="22" t="s">
        <v>369</v>
      </c>
      <c r="E21" s="36">
        <v>1700</v>
      </c>
      <c r="F21" s="26"/>
      <c r="G21" s="36">
        <v>1700</v>
      </c>
      <c r="H21" s="21">
        <v>1</v>
      </c>
      <c r="I21" s="27"/>
      <c r="J21" s="37" t="s">
        <v>1823</v>
      </c>
      <c r="K21" s="21">
        <v>0</v>
      </c>
    </row>
    <row r="22" spans="1:11" ht="15.75" thickBot="1">
      <c r="A22" s="21">
        <v>430160</v>
      </c>
      <c r="B22" s="21">
        <v>22</v>
      </c>
      <c r="C22" s="21">
        <v>7</v>
      </c>
      <c r="D22" s="22" t="s">
        <v>92</v>
      </c>
      <c r="E22" s="36">
        <v>1700</v>
      </c>
      <c r="F22" s="26"/>
      <c r="G22" s="36">
        <v>1700</v>
      </c>
      <c r="H22" s="21">
        <v>1</v>
      </c>
      <c r="I22" s="27"/>
      <c r="J22" s="37" t="s">
        <v>1823</v>
      </c>
      <c r="K22" s="21">
        <v>0</v>
      </c>
    </row>
    <row r="23" spans="1:11" ht="25.5" thickBot="1">
      <c r="A23" s="21">
        <v>430187</v>
      </c>
      <c r="B23" s="21">
        <v>3</v>
      </c>
      <c r="C23" s="21">
        <v>10</v>
      </c>
      <c r="D23" s="22" t="s">
        <v>101</v>
      </c>
      <c r="E23" s="37" t="s">
        <v>1812</v>
      </c>
      <c r="F23" s="26"/>
      <c r="G23" s="37" t="s">
        <v>1812</v>
      </c>
      <c r="H23" s="21" t="s">
        <v>1812</v>
      </c>
      <c r="I23" s="27"/>
      <c r="J23" s="37" t="s">
        <v>1812</v>
      </c>
      <c r="K23" s="21" t="s">
        <v>1812</v>
      </c>
    </row>
    <row r="24" spans="1:11" ht="25.5" thickBot="1">
      <c r="A24" s="21">
        <v>431261</v>
      </c>
      <c r="B24" s="21">
        <v>24</v>
      </c>
      <c r="C24" s="21">
        <v>5</v>
      </c>
      <c r="D24" s="22" t="s">
        <v>411</v>
      </c>
      <c r="E24" s="36">
        <v>1700</v>
      </c>
      <c r="F24" s="26"/>
      <c r="G24" s="36">
        <v>1700</v>
      </c>
      <c r="H24" s="21">
        <v>1</v>
      </c>
      <c r="I24" s="27"/>
      <c r="J24" s="37" t="s">
        <v>1823</v>
      </c>
      <c r="K24" s="21">
        <v>0</v>
      </c>
    </row>
    <row r="25" spans="1:11" ht="15.75" thickBot="1">
      <c r="A25" s="21">
        <v>430290</v>
      </c>
      <c r="B25" s="21">
        <v>2</v>
      </c>
      <c r="C25" s="21">
        <v>4</v>
      </c>
      <c r="D25" s="22" t="s">
        <v>135</v>
      </c>
      <c r="E25" s="37" t="s">
        <v>1812</v>
      </c>
      <c r="F25" s="26"/>
      <c r="G25" s="37" t="s">
        <v>1812</v>
      </c>
      <c r="H25" s="21" t="s">
        <v>1812</v>
      </c>
      <c r="I25" s="27"/>
      <c r="J25" s="37" t="s">
        <v>1812</v>
      </c>
      <c r="K25" s="21" t="s">
        <v>1812</v>
      </c>
    </row>
    <row r="26" spans="1:11" ht="25.5" thickBot="1">
      <c r="A26" s="21">
        <v>431395</v>
      </c>
      <c r="B26" s="21">
        <v>28</v>
      </c>
      <c r="C26" s="21">
        <v>13</v>
      </c>
      <c r="D26" s="22" t="s">
        <v>453</v>
      </c>
      <c r="E26" s="36">
        <v>1700</v>
      </c>
      <c r="F26" s="26"/>
      <c r="G26" s="36">
        <v>1700</v>
      </c>
      <c r="H26" s="21">
        <v>1</v>
      </c>
      <c r="I26" s="27"/>
      <c r="J26" s="37" t="s">
        <v>1823</v>
      </c>
      <c r="K26" s="21">
        <v>0</v>
      </c>
    </row>
    <row r="27" spans="1:11" ht="15.75" thickBot="1">
      <c r="A27" s="21">
        <v>431570</v>
      </c>
      <c r="B27" s="21">
        <v>28</v>
      </c>
      <c r="C27" s="21">
        <v>13</v>
      </c>
      <c r="D27" s="22" t="s">
        <v>517</v>
      </c>
      <c r="E27" s="36">
        <v>1700</v>
      </c>
      <c r="F27" s="26"/>
      <c r="G27" s="36">
        <v>1700</v>
      </c>
      <c r="H27" s="21">
        <v>1</v>
      </c>
      <c r="I27" s="27"/>
      <c r="J27" s="37" t="s">
        <v>1823</v>
      </c>
      <c r="K27" s="21">
        <v>0</v>
      </c>
    </row>
    <row r="28" spans="1:11" ht="15.75" thickBot="1">
      <c r="A28" s="21">
        <v>430435</v>
      </c>
      <c r="B28" s="21">
        <v>22</v>
      </c>
      <c r="C28" s="21">
        <v>7</v>
      </c>
      <c r="D28" s="22" t="s">
        <v>159</v>
      </c>
      <c r="E28" s="36">
        <v>1700</v>
      </c>
      <c r="F28" s="26"/>
      <c r="G28" s="36">
        <v>1700</v>
      </c>
      <c r="H28" s="21">
        <v>1</v>
      </c>
      <c r="I28" s="27"/>
      <c r="J28" s="37" t="s">
        <v>1823</v>
      </c>
      <c r="K28" s="21">
        <v>0</v>
      </c>
    </row>
    <row r="29" spans="1:11" ht="15.75" thickBot="1">
      <c r="A29" s="21">
        <v>430450</v>
      </c>
      <c r="B29" s="21">
        <v>21</v>
      </c>
      <c r="C29" s="21">
        <v>3</v>
      </c>
      <c r="D29" s="22" t="s">
        <v>163</v>
      </c>
      <c r="E29" s="36">
        <v>30900</v>
      </c>
      <c r="F29" s="26"/>
      <c r="G29" s="36">
        <v>28900</v>
      </c>
      <c r="H29" s="21">
        <v>17</v>
      </c>
      <c r="I29" s="27"/>
      <c r="J29" s="36">
        <v>2000</v>
      </c>
      <c r="K29" s="21">
        <v>27</v>
      </c>
    </row>
    <row r="30" spans="1:11" ht="25.5" thickBot="1">
      <c r="A30" s="21">
        <v>430465</v>
      </c>
      <c r="B30" s="21">
        <v>2</v>
      </c>
      <c r="C30" s="21">
        <v>4</v>
      </c>
      <c r="D30" s="22" t="s">
        <v>171</v>
      </c>
      <c r="E30" s="37" t="s">
        <v>1812</v>
      </c>
      <c r="F30" s="26"/>
      <c r="G30" s="37" t="s">
        <v>1812</v>
      </c>
      <c r="H30" s="21" t="s">
        <v>1812</v>
      </c>
      <c r="I30" s="27"/>
      <c r="J30" s="37" t="s">
        <v>1812</v>
      </c>
      <c r="K30" s="21" t="s">
        <v>1812</v>
      </c>
    </row>
    <row r="31" spans="1:11" ht="15.75" thickBot="1">
      <c r="A31" s="21">
        <v>432010</v>
      </c>
      <c r="B31" s="21">
        <v>20</v>
      </c>
      <c r="C31" s="21">
        <v>15</v>
      </c>
      <c r="D31" s="22" t="s">
        <v>623</v>
      </c>
      <c r="E31" s="36">
        <v>1700</v>
      </c>
      <c r="F31" s="26"/>
      <c r="G31" s="36">
        <v>1700</v>
      </c>
      <c r="H31" s="21">
        <v>1</v>
      </c>
      <c r="I31" s="27"/>
      <c r="J31" s="37" t="s">
        <v>1823</v>
      </c>
      <c r="K31" s="21">
        <v>0</v>
      </c>
    </row>
    <row r="32" spans="1:11" ht="15.75" thickBot="1">
      <c r="A32" s="21">
        <v>432110</v>
      </c>
      <c r="B32" s="21">
        <v>9</v>
      </c>
      <c r="C32" s="21">
        <v>1</v>
      </c>
      <c r="D32" s="22" t="s">
        <v>650</v>
      </c>
      <c r="E32" s="36">
        <v>1700</v>
      </c>
      <c r="F32" s="26"/>
      <c r="G32" s="36">
        <v>1700</v>
      </c>
      <c r="H32" s="21">
        <v>1</v>
      </c>
      <c r="I32" s="27"/>
      <c r="J32" s="37" t="s">
        <v>1823</v>
      </c>
      <c r="K32" s="21">
        <v>0</v>
      </c>
    </row>
    <row r="33" spans="1:11" ht="15.75" thickBot="1">
      <c r="A33" s="21">
        <v>432120</v>
      </c>
      <c r="B33" s="21">
        <v>6</v>
      </c>
      <c r="C33" s="21">
        <v>1</v>
      </c>
      <c r="D33" s="22" t="s">
        <v>651</v>
      </c>
      <c r="E33" s="36">
        <v>1700</v>
      </c>
      <c r="F33" s="26"/>
      <c r="G33" s="36">
        <v>1700</v>
      </c>
      <c r="H33" s="21">
        <v>1</v>
      </c>
      <c r="I33" s="27"/>
      <c r="J33" s="37" t="s">
        <v>1823</v>
      </c>
      <c r="K33" s="21">
        <v>0</v>
      </c>
    </row>
    <row r="34" spans="1:11" ht="25.5" thickBot="1">
      <c r="A34" s="21">
        <v>432185</v>
      </c>
      <c r="B34" s="21">
        <v>20</v>
      </c>
      <c r="C34" s="21">
        <v>15</v>
      </c>
      <c r="D34" s="22" t="s">
        <v>678</v>
      </c>
      <c r="E34" s="36">
        <v>5000</v>
      </c>
      <c r="F34" s="26"/>
      <c r="G34" s="37" t="s">
        <v>1823</v>
      </c>
      <c r="H34" s="21">
        <v>1</v>
      </c>
      <c r="I34" s="27"/>
      <c r="J34" s="36">
        <v>5000</v>
      </c>
      <c r="K34" s="21">
        <v>0</v>
      </c>
    </row>
    <row r="35" spans="1:11" ht="15.75" thickBot="1">
      <c r="A35" s="21">
        <v>432200</v>
      </c>
      <c r="B35" s="21">
        <v>8</v>
      </c>
      <c r="C35" s="21">
        <v>1</v>
      </c>
      <c r="D35" s="22" t="s">
        <v>681</v>
      </c>
      <c r="E35" s="36">
        <v>1700</v>
      </c>
      <c r="F35" s="26"/>
      <c r="G35" s="36">
        <v>1700</v>
      </c>
      <c r="H35" s="21">
        <v>1</v>
      </c>
      <c r="I35" s="27"/>
      <c r="J35" s="37" t="s">
        <v>1823</v>
      </c>
      <c r="K35" s="21">
        <v>0</v>
      </c>
    </row>
    <row r="36" spans="1:11" ht="15.75" thickBot="1">
      <c r="A36" s="21">
        <v>432215</v>
      </c>
      <c r="B36" s="21">
        <v>19</v>
      </c>
      <c r="C36" s="21">
        <v>6</v>
      </c>
      <c r="D36" s="22" t="s">
        <v>683</v>
      </c>
      <c r="E36" s="36">
        <v>1700</v>
      </c>
      <c r="F36" s="26"/>
      <c r="G36" s="36">
        <v>1700</v>
      </c>
      <c r="H36" s="21">
        <v>1</v>
      </c>
      <c r="I36" s="27"/>
      <c r="J36" s="37" t="s">
        <v>1823</v>
      </c>
      <c r="K36" s="21">
        <v>0</v>
      </c>
    </row>
    <row r="37" spans="1:11" ht="25.5" thickBot="1">
      <c r="A37" s="21">
        <v>430466</v>
      </c>
      <c r="B37" s="21">
        <v>21</v>
      </c>
      <c r="C37" s="21">
        <v>3</v>
      </c>
      <c r="D37" s="22" t="s">
        <v>172</v>
      </c>
      <c r="E37" s="37" t="s">
        <v>1812</v>
      </c>
      <c r="F37" s="26"/>
      <c r="G37" s="37" t="s">
        <v>1812</v>
      </c>
      <c r="H37" s="21" t="s">
        <v>1812</v>
      </c>
      <c r="I37" s="27"/>
      <c r="J37" s="37" t="s">
        <v>1812</v>
      </c>
      <c r="K37" s="21" t="s">
        <v>1812</v>
      </c>
    </row>
    <row r="38" spans="1:11" ht="15.75" thickBot="1">
      <c r="A38" s="21">
        <v>430512</v>
      </c>
      <c r="B38" s="21">
        <v>21</v>
      </c>
      <c r="C38" s="21">
        <v>3</v>
      </c>
      <c r="D38" s="22" t="s">
        <v>191</v>
      </c>
      <c r="E38" s="36">
        <v>3400</v>
      </c>
      <c r="F38" s="26"/>
      <c r="G38" s="36">
        <v>3400</v>
      </c>
      <c r="H38" s="21">
        <v>2</v>
      </c>
      <c r="I38" s="27"/>
      <c r="J38" s="37" t="s">
        <v>1823</v>
      </c>
      <c r="K38" s="21">
        <v>0</v>
      </c>
    </row>
    <row r="39" spans="1:11" ht="25.5" thickBot="1">
      <c r="A39" s="21">
        <v>432252</v>
      </c>
      <c r="B39" s="21">
        <v>28</v>
      </c>
      <c r="C39" s="21">
        <v>13</v>
      </c>
      <c r="D39" s="22" t="s">
        <v>702</v>
      </c>
      <c r="E39" s="36">
        <v>1700</v>
      </c>
      <c r="F39" s="26"/>
      <c r="G39" s="36">
        <v>1700</v>
      </c>
      <c r="H39" s="21">
        <v>1</v>
      </c>
      <c r="I39" s="27"/>
      <c r="J39" s="37" t="s">
        <v>1823</v>
      </c>
      <c r="K39" s="21">
        <v>0</v>
      </c>
    </row>
    <row r="40" spans="1:11" ht="15.75" thickBot="1">
      <c r="A40" s="21">
        <v>430543</v>
      </c>
      <c r="B40" s="21">
        <v>21</v>
      </c>
      <c r="C40" s="21">
        <v>3</v>
      </c>
      <c r="D40" s="22" t="s">
        <v>204</v>
      </c>
      <c r="E40" s="37" t="s">
        <v>1812</v>
      </c>
      <c r="F40" s="26"/>
      <c r="G40" s="37" t="s">
        <v>1812</v>
      </c>
      <c r="H40" s="21" t="s">
        <v>1812</v>
      </c>
      <c r="I40" s="27"/>
      <c r="J40" s="37" t="s">
        <v>1812</v>
      </c>
      <c r="K40" s="21" t="s">
        <v>1812</v>
      </c>
    </row>
    <row r="41" spans="1:11" ht="25.5" thickBot="1">
      <c r="A41" s="21">
        <v>430120</v>
      </c>
      <c r="B41" s="21">
        <v>27</v>
      </c>
      <c r="C41" s="21">
        <v>8</v>
      </c>
      <c r="D41" s="22" t="s">
        <v>83</v>
      </c>
      <c r="E41" s="36">
        <v>3400</v>
      </c>
      <c r="F41" s="26"/>
      <c r="G41" s="36">
        <v>3400</v>
      </c>
      <c r="H41" s="21">
        <v>2</v>
      </c>
      <c r="I41" s="27"/>
      <c r="J41" s="37" t="s">
        <v>1823</v>
      </c>
      <c r="K41" s="21">
        <v>0</v>
      </c>
    </row>
    <row r="42" spans="1:11" ht="37.5" thickBot="1">
      <c r="A42" s="21">
        <v>430637</v>
      </c>
      <c r="B42" s="21">
        <v>1</v>
      </c>
      <c r="C42" s="21">
        <v>4</v>
      </c>
      <c r="D42" s="22" t="s">
        <v>234</v>
      </c>
      <c r="E42" s="37" t="s">
        <v>1812</v>
      </c>
      <c r="F42" s="26"/>
      <c r="G42" s="37" t="s">
        <v>1812</v>
      </c>
      <c r="H42" s="21" t="s">
        <v>1812</v>
      </c>
      <c r="I42" s="27"/>
      <c r="J42" s="37" t="s">
        <v>1812</v>
      </c>
      <c r="K42" s="21" t="s">
        <v>1812</v>
      </c>
    </row>
    <row r="43" spans="1:11" ht="37.5" thickBot="1">
      <c r="A43" s="21">
        <v>430517</v>
      </c>
      <c r="B43" s="21">
        <v>9</v>
      </c>
      <c r="C43" s="21">
        <v>1</v>
      </c>
      <c r="D43" s="22" t="s">
        <v>195</v>
      </c>
      <c r="E43" s="36">
        <v>3400</v>
      </c>
      <c r="F43" s="26"/>
      <c r="G43" s="36">
        <v>3400</v>
      </c>
      <c r="H43" s="21">
        <v>2</v>
      </c>
      <c r="I43" s="27"/>
      <c r="J43" s="37" t="s">
        <v>1823</v>
      </c>
      <c r="K43" s="21">
        <v>0</v>
      </c>
    </row>
    <row r="44" spans="1:11" ht="15.75" thickBot="1">
      <c r="A44" s="21">
        <v>430560</v>
      </c>
      <c r="B44" s="21">
        <v>12</v>
      </c>
      <c r="C44" s="21">
        <v>9</v>
      </c>
      <c r="D44" s="22" t="s">
        <v>213</v>
      </c>
      <c r="E44" s="36">
        <v>3400</v>
      </c>
      <c r="F44" s="26"/>
      <c r="G44" s="36">
        <v>3400</v>
      </c>
      <c r="H44" s="21">
        <v>2</v>
      </c>
      <c r="I44" s="27"/>
      <c r="J44" s="37" t="s">
        <v>1823</v>
      </c>
      <c r="K44" s="21">
        <v>0</v>
      </c>
    </row>
    <row r="45" spans="1:11" ht="25.5" thickBot="1">
      <c r="A45" s="21">
        <v>430690</v>
      </c>
      <c r="B45" s="21">
        <v>27</v>
      </c>
      <c r="C45" s="21">
        <v>8</v>
      </c>
      <c r="D45" s="22" t="s">
        <v>251</v>
      </c>
      <c r="E45" s="36">
        <v>3400</v>
      </c>
      <c r="F45" s="26"/>
      <c r="G45" s="36">
        <v>3400</v>
      </c>
      <c r="H45" s="21">
        <v>2</v>
      </c>
      <c r="I45" s="27"/>
      <c r="J45" s="37" t="s">
        <v>1823</v>
      </c>
      <c r="K45" s="21">
        <v>0</v>
      </c>
    </row>
    <row r="46" spans="1:11" ht="25.5" thickBot="1">
      <c r="A46" s="21">
        <v>430845</v>
      </c>
      <c r="B46" s="21">
        <v>12</v>
      </c>
      <c r="C46" s="21">
        <v>9</v>
      </c>
      <c r="D46" s="22" t="s">
        <v>289</v>
      </c>
      <c r="E46" s="36">
        <v>3400</v>
      </c>
      <c r="F46" s="26"/>
      <c r="G46" s="36">
        <v>3400</v>
      </c>
      <c r="H46" s="21">
        <v>2</v>
      </c>
      <c r="I46" s="27"/>
      <c r="J46" s="37" t="s">
        <v>1823</v>
      </c>
      <c r="K46" s="21">
        <v>0</v>
      </c>
    </row>
    <row r="47" spans="1:11" ht="15.75" thickBot="1">
      <c r="A47" s="21">
        <v>430920</v>
      </c>
      <c r="B47" s="21">
        <v>10</v>
      </c>
      <c r="C47" s="21">
        <v>1</v>
      </c>
      <c r="D47" s="22" t="s">
        <v>307</v>
      </c>
      <c r="E47" s="36">
        <v>3400</v>
      </c>
      <c r="F47" s="26"/>
      <c r="G47" s="36">
        <v>3400</v>
      </c>
      <c r="H47" s="21">
        <v>2</v>
      </c>
      <c r="I47" s="27"/>
      <c r="J47" s="37" t="s">
        <v>1823</v>
      </c>
      <c r="K47" s="21">
        <v>0</v>
      </c>
    </row>
    <row r="48" spans="1:11" ht="15.75" thickBot="1">
      <c r="A48" s="21">
        <v>431480</v>
      </c>
      <c r="B48" s="21">
        <v>7</v>
      </c>
      <c r="C48" s="21">
        <v>1</v>
      </c>
      <c r="D48" s="22" t="s">
        <v>490</v>
      </c>
      <c r="E48" s="36">
        <v>3400</v>
      </c>
      <c r="F48" s="26"/>
      <c r="G48" s="36">
        <v>3400</v>
      </c>
      <c r="H48" s="21">
        <v>2</v>
      </c>
      <c r="I48" s="27"/>
      <c r="J48" s="37" t="s">
        <v>1823</v>
      </c>
      <c r="K48" s="21">
        <v>0</v>
      </c>
    </row>
    <row r="49" spans="1:11" ht="25.5" thickBot="1">
      <c r="A49" s="21">
        <v>430660</v>
      </c>
      <c r="B49" s="21">
        <v>22</v>
      </c>
      <c r="C49" s="21">
        <v>7</v>
      </c>
      <c r="D49" s="22" t="s">
        <v>241</v>
      </c>
      <c r="E49" s="37" t="s">
        <v>1812</v>
      </c>
      <c r="F49" s="26"/>
      <c r="G49" s="37" t="s">
        <v>1812</v>
      </c>
      <c r="H49" s="21" t="s">
        <v>1812</v>
      </c>
      <c r="I49" s="27"/>
      <c r="J49" s="37" t="s">
        <v>1812</v>
      </c>
      <c r="K49" s="21" t="s">
        <v>1812</v>
      </c>
    </row>
    <row r="50" spans="1:11" ht="25.5" thickBot="1">
      <c r="A50" s="21">
        <v>431250</v>
      </c>
      <c r="B50" s="21">
        <v>5</v>
      </c>
      <c r="C50" s="21">
        <v>18</v>
      </c>
      <c r="D50" s="22" t="s">
        <v>408</v>
      </c>
      <c r="E50" s="36">
        <v>5100</v>
      </c>
      <c r="F50" s="26"/>
      <c r="G50" s="36">
        <v>5100</v>
      </c>
      <c r="H50" s="21">
        <v>3</v>
      </c>
      <c r="I50" s="27"/>
      <c r="J50" s="37" t="s">
        <v>1823</v>
      </c>
      <c r="K50" s="21">
        <v>0</v>
      </c>
    </row>
    <row r="51" spans="1:11" ht="25.5" thickBot="1">
      <c r="A51" s="21">
        <v>430670</v>
      </c>
      <c r="B51" s="21">
        <v>1</v>
      </c>
      <c r="C51" s="21">
        <v>4</v>
      </c>
      <c r="D51" s="22" t="s">
        <v>244</v>
      </c>
      <c r="E51" s="36">
        <v>1700</v>
      </c>
      <c r="F51" s="26"/>
      <c r="G51" s="36">
        <v>1700</v>
      </c>
      <c r="H51" s="21">
        <v>1</v>
      </c>
      <c r="I51" s="27"/>
      <c r="J51" s="37" t="s">
        <v>1823</v>
      </c>
      <c r="K51" s="21">
        <v>0</v>
      </c>
    </row>
    <row r="52" spans="1:11" ht="25.5" thickBot="1">
      <c r="A52" s="21">
        <v>430800</v>
      </c>
      <c r="B52" s="21">
        <v>1</v>
      </c>
      <c r="C52" s="21">
        <v>4</v>
      </c>
      <c r="D52" s="22" t="s">
        <v>278</v>
      </c>
      <c r="E52" s="37" t="s">
        <v>1812</v>
      </c>
      <c r="F52" s="26"/>
      <c r="G52" s="37" t="s">
        <v>1812</v>
      </c>
      <c r="H52" s="21" t="s">
        <v>1812</v>
      </c>
      <c r="I52" s="27"/>
      <c r="J52" s="37" t="s">
        <v>1812</v>
      </c>
      <c r="K52" s="21" t="s">
        <v>1812</v>
      </c>
    </row>
    <row r="53" spans="1:11" ht="25.5" thickBot="1">
      <c r="A53" s="21">
        <v>430840</v>
      </c>
      <c r="B53" s="21">
        <v>1</v>
      </c>
      <c r="C53" s="21">
        <v>4</v>
      </c>
      <c r="D53" s="22" t="s">
        <v>286</v>
      </c>
      <c r="E53" s="36">
        <v>6800</v>
      </c>
      <c r="F53" s="26"/>
      <c r="G53" s="36">
        <v>6800</v>
      </c>
      <c r="H53" s="21">
        <v>4</v>
      </c>
      <c r="I53" s="27"/>
      <c r="J53" s="37" t="s">
        <v>1823</v>
      </c>
      <c r="K53" s="21">
        <v>0</v>
      </c>
    </row>
    <row r="54" spans="1:11" ht="15.75" thickBot="1">
      <c r="A54" s="21">
        <v>432135</v>
      </c>
      <c r="B54" s="21">
        <v>5</v>
      </c>
      <c r="C54" s="21">
        <v>18</v>
      </c>
      <c r="D54" s="22" t="s">
        <v>656</v>
      </c>
      <c r="E54" s="36">
        <v>5100</v>
      </c>
      <c r="F54" s="26"/>
      <c r="G54" s="36">
        <v>5100</v>
      </c>
      <c r="H54" s="21">
        <v>3</v>
      </c>
      <c r="I54" s="27"/>
      <c r="J54" s="37" t="s">
        <v>1823</v>
      </c>
      <c r="K54" s="21">
        <v>0</v>
      </c>
    </row>
    <row r="55" spans="1:11" ht="15.75" thickBot="1">
      <c r="A55" s="21">
        <v>430710</v>
      </c>
      <c r="B55" s="21">
        <v>21</v>
      </c>
      <c r="C55" s="21">
        <v>3</v>
      </c>
      <c r="D55" s="22" t="s">
        <v>316</v>
      </c>
      <c r="E55" s="37" t="s">
        <v>1812</v>
      </c>
      <c r="F55" s="26"/>
      <c r="G55" s="37" t="s">
        <v>1812</v>
      </c>
      <c r="H55" s="21" t="s">
        <v>1812</v>
      </c>
      <c r="I55" s="27"/>
      <c r="J55" s="37" t="s">
        <v>1812</v>
      </c>
      <c r="K55" s="21" t="s">
        <v>1812</v>
      </c>
    </row>
    <row r="56" spans="1:11" ht="25.5" thickBot="1">
      <c r="A56" s="21">
        <v>430965</v>
      </c>
      <c r="B56" s="21">
        <v>22</v>
      </c>
      <c r="C56" s="21">
        <v>7</v>
      </c>
      <c r="D56" s="22" t="s">
        <v>320</v>
      </c>
      <c r="E56" s="37" t="s">
        <v>1812</v>
      </c>
      <c r="F56" s="26"/>
      <c r="G56" s="37" t="s">
        <v>1812</v>
      </c>
      <c r="H56" s="21" t="s">
        <v>1812</v>
      </c>
      <c r="I56" s="27"/>
      <c r="J56" s="37" t="s">
        <v>1812</v>
      </c>
      <c r="K56" s="21" t="s">
        <v>1812</v>
      </c>
    </row>
    <row r="57" spans="1:11" ht="15.75" thickBot="1">
      <c r="A57" s="21">
        <v>431053</v>
      </c>
      <c r="B57" s="21">
        <v>1</v>
      </c>
      <c r="C57" s="21">
        <v>4</v>
      </c>
      <c r="D57" s="22" t="s">
        <v>340</v>
      </c>
      <c r="E57" s="37" t="s">
        <v>1812</v>
      </c>
      <c r="F57" s="26"/>
      <c r="G57" s="37" t="s">
        <v>1812</v>
      </c>
      <c r="H57" s="21" t="s">
        <v>1812</v>
      </c>
      <c r="I57" s="27"/>
      <c r="J57" s="37" t="s">
        <v>1812</v>
      </c>
      <c r="K57" s="21" t="s">
        <v>1812</v>
      </c>
    </row>
    <row r="58" spans="1:11" ht="15.75" thickBot="1">
      <c r="A58" s="21">
        <v>431055</v>
      </c>
      <c r="B58" s="21">
        <v>2</v>
      </c>
      <c r="C58" s="21">
        <v>4</v>
      </c>
      <c r="D58" s="22" t="s">
        <v>342</v>
      </c>
      <c r="E58" s="37" t="s">
        <v>1812</v>
      </c>
      <c r="F58" s="26"/>
      <c r="G58" s="37" t="s">
        <v>1812</v>
      </c>
      <c r="H58" s="21" t="s">
        <v>1812</v>
      </c>
      <c r="I58" s="27"/>
      <c r="J58" s="37" t="s">
        <v>1812</v>
      </c>
      <c r="K58" s="21" t="s">
        <v>1812</v>
      </c>
    </row>
    <row r="59" spans="1:11" ht="15.75" thickBot="1">
      <c r="A59" s="21">
        <v>430440</v>
      </c>
      <c r="B59" s="21">
        <v>23</v>
      </c>
      <c r="C59" s="21">
        <v>5</v>
      </c>
      <c r="D59" s="22" t="s">
        <v>161</v>
      </c>
      <c r="E59" s="36">
        <v>2000</v>
      </c>
      <c r="F59" s="26"/>
      <c r="G59" s="37" t="s">
        <v>1823</v>
      </c>
      <c r="H59" s="21" t="s">
        <v>1812</v>
      </c>
      <c r="I59" s="27"/>
      <c r="J59" s="36">
        <v>2000</v>
      </c>
      <c r="K59" s="21">
        <v>12</v>
      </c>
    </row>
    <row r="60" spans="1:11" ht="25.5" thickBot="1">
      <c r="A60" s="21">
        <v>430676</v>
      </c>
      <c r="B60" s="21">
        <v>9</v>
      </c>
      <c r="C60" s="21">
        <v>1</v>
      </c>
      <c r="D60" s="22" t="s">
        <v>247</v>
      </c>
      <c r="E60" s="36">
        <v>2000</v>
      </c>
      <c r="F60" s="26"/>
      <c r="G60" s="37" t="s">
        <v>1823</v>
      </c>
      <c r="H60" s="21" t="s">
        <v>1812</v>
      </c>
      <c r="I60" s="27"/>
      <c r="J60" s="36">
        <v>2000</v>
      </c>
      <c r="K60" s="21">
        <v>15</v>
      </c>
    </row>
    <row r="61" spans="1:11" ht="25.5" thickBot="1">
      <c r="A61" s="21">
        <v>430467</v>
      </c>
      <c r="B61" s="21">
        <v>5</v>
      </c>
      <c r="C61" s="21">
        <v>18</v>
      </c>
      <c r="D61" s="22" t="s">
        <v>175</v>
      </c>
      <c r="E61" s="36">
        <v>3700</v>
      </c>
      <c r="F61" s="26"/>
      <c r="G61" s="36">
        <v>1700</v>
      </c>
      <c r="H61" s="21">
        <v>1</v>
      </c>
      <c r="I61" s="27"/>
      <c r="J61" s="36">
        <v>2000</v>
      </c>
      <c r="K61" s="21">
        <v>17</v>
      </c>
    </row>
    <row r="62" spans="1:11" ht="15.75" thickBot="1">
      <c r="A62" s="21">
        <v>430470</v>
      </c>
      <c r="B62" s="21">
        <v>17</v>
      </c>
      <c r="C62" s="21">
        <v>6</v>
      </c>
      <c r="D62" s="22" t="s">
        <v>178</v>
      </c>
      <c r="E62" s="36">
        <v>3700</v>
      </c>
      <c r="F62" s="26"/>
      <c r="G62" s="36">
        <v>1700</v>
      </c>
      <c r="H62" s="21" t="s">
        <v>1812</v>
      </c>
      <c r="I62" s="27"/>
      <c r="J62" s="36">
        <v>2000</v>
      </c>
      <c r="K62" s="21">
        <v>18</v>
      </c>
    </row>
    <row r="63" spans="1:11" ht="15.75" thickBot="1">
      <c r="A63" s="21">
        <v>431575</v>
      </c>
      <c r="B63" s="21">
        <v>6</v>
      </c>
      <c r="C63" s="21">
        <v>1</v>
      </c>
      <c r="D63" s="22" t="s">
        <v>519</v>
      </c>
      <c r="E63" s="36">
        <v>2000</v>
      </c>
      <c r="F63" s="26"/>
      <c r="G63" s="37" t="s">
        <v>1823</v>
      </c>
      <c r="H63" s="21" t="s">
        <v>1812</v>
      </c>
      <c r="I63" s="27"/>
      <c r="J63" s="36">
        <v>2000</v>
      </c>
      <c r="K63" s="21">
        <v>18</v>
      </c>
    </row>
    <row r="64" spans="1:11" ht="25.5" thickBot="1">
      <c r="A64" s="21">
        <v>431590</v>
      </c>
      <c r="B64" s="21">
        <v>15</v>
      </c>
      <c r="C64" s="21">
        <v>2</v>
      </c>
      <c r="D64" s="22" t="s">
        <v>522</v>
      </c>
      <c r="E64" s="36">
        <v>3700</v>
      </c>
      <c r="F64" s="26"/>
      <c r="G64" s="36">
        <v>1700</v>
      </c>
      <c r="H64" s="21">
        <v>1</v>
      </c>
      <c r="I64" s="27"/>
      <c r="J64" s="36">
        <v>2000</v>
      </c>
      <c r="K64" s="21">
        <v>20</v>
      </c>
    </row>
    <row r="65" spans="1:11" ht="15.75" thickBot="1">
      <c r="A65" s="21">
        <v>430605</v>
      </c>
      <c r="B65" s="21">
        <v>9</v>
      </c>
      <c r="C65" s="21">
        <v>1</v>
      </c>
      <c r="D65" s="22" t="s">
        <v>224</v>
      </c>
      <c r="E65" s="36">
        <v>3700</v>
      </c>
      <c r="F65" s="26"/>
      <c r="G65" s="36">
        <v>1700</v>
      </c>
      <c r="H65" s="21">
        <v>1</v>
      </c>
      <c r="I65" s="27"/>
      <c r="J65" s="36">
        <v>2000</v>
      </c>
      <c r="K65" s="21">
        <v>21</v>
      </c>
    </row>
    <row r="66" spans="1:11" ht="25.5" thickBot="1">
      <c r="A66" s="21">
        <v>431365</v>
      </c>
      <c r="B66" s="21">
        <v>5</v>
      </c>
      <c r="C66" s="21">
        <v>18</v>
      </c>
      <c r="D66" s="22" t="s">
        <v>446</v>
      </c>
      <c r="E66" s="36">
        <v>3700</v>
      </c>
      <c r="F66" s="26"/>
      <c r="G66" s="36">
        <v>1700</v>
      </c>
      <c r="H66" s="21">
        <v>1</v>
      </c>
      <c r="I66" s="27"/>
      <c r="J66" s="36">
        <v>2000</v>
      </c>
      <c r="K66" s="21">
        <v>21</v>
      </c>
    </row>
    <row r="67" spans="1:11" ht="15.75" thickBot="1">
      <c r="A67" s="21">
        <v>431060</v>
      </c>
      <c r="B67" s="21">
        <v>3</v>
      </c>
      <c r="C67" s="21">
        <v>10</v>
      </c>
      <c r="D67" s="22" t="s">
        <v>346</v>
      </c>
      <c r="E67" s="37" t="s">
        <v>1812</v>
      </c>
      <c r="F67" s="26"/>
      <c r="G67" s="37" t="s">
        <v>1812</v>
      </c>
      <c r="H67" s="21" t="s">
        <v>1812</v>
      </c>
      <c r="I67" s="27"/>
      <c r="J67" s="37" t="s">
        <v>1812</v>
      </c>
      <c r="K67" s="21" t="s">
        <v>1812</v>
      </c>
    </row>
    <row r="68" spans="1:11" ht="15.75" thickBot="1">
      <c r="A68" s="21">
        <v>430700</v>
      </c>
      <c r="B68" s="21">
        <v>16</v>
      </c>
      <c r="C68" s="21">
        <v>11</v>
      </c>
      <c r="D68" s="22" t="s">
        <v>257</v>
      </c>
      <c r="E68" s="36">
        <v>2000</v>
      </c>
      <c r="F68" s="26"/>
      <c r="G68" s="37" t="s">
        <v>1823</v>
      </c>
      <c r="H68" s="21" t="s">
        <v>1812</v>
      </c>
      <c r="I68" s="27"/>
      <c r="J68" s="36">
        <v>2000</v>
      </c>
      <c r="K68" s="21">
        <v>28</v>
      </c>
    </row>
    <row r="69" spans="1:11" ht="15.75" thickBot="1">
      <c r="A69" s="21">
        <v>430930</v>
      </c>
      <c r="B69" s="21">
        <v>9</v>
      </c>
      <c r="C69" s="21">
        <v>1</v>
      </c>
      <c r="D69" s="22" t="s">
        <v>310</v>
      </c>
      <c r="E69" s="36">
        <v>2000</v>
      </c>
      <c r="F69" s="26"/>
      <c r="G69" s="37" t="s">
        <v>1823</v>
      </c>
      <c r="H69" s="21" t="s">
        <v>1812</v>
      </c>
      <c r="I69" s="27"/>
      <c r="J69" s="36">
        <v>2000</v>
      </c>
      <c r="K69" s="21">
        <v>30</v>
      </c>
    </row>
    <row r="70" spans="1:11" ht="15.75" thickBot="1">
      <c r="A70" s="21">
        <v>432085</v>
      </c>
      <c r="B70" s="21">
        <v>8</v>
      </c>
      <c r="C70" s="21">
        <v>1</v>
      </c>
      <c r="D70" s="22" t="s">
        <v>646</v>
      </c>
      <c r="E70" s="36">
        <v>2000</v>
      </c>
      <c r="F70" s="26"/>
      <c r="G70" s="37" t="s">
        <v>1823</v>
      </c>
      <c r="H70" s="21">
        <v>0</v>
      </c>
      <c r="I70" s="27"/>
      <c r="J70" s="36">
        <v>2000</v>
      </c>
      <c r="K70" s="21">
        <v>32</v>
      </c>
    </row>
    <row r="71" spans="1:11" ht="25.5" thickBot="1">
      <c r="A71" s="21">
        <v>430620</v>
      </c>
      <c r="B71" s="21">
        <v>29</v>
      </c>
      <c r="C71" s="21">
        <v>16</v>
      </c>
      <c r="D71" s="22" t="s">
        <v>228</v>
      </c>
      <c r="E71" s="36">
        <v>2000</v>
      </c>
      <c r="F71" s="26"/>
      <c r="G71" s="37" t="s">
        <v>1823</v>
      </c>
      <c r="H71" s="21" t="s">
        <v>1812</v>
      </c>
      <c r="I71" s="27"/>
      <c r="J71" s="36">
        <v>2000</v>
      </c>
      <c r="K71" s="21">
        <v>33</v>
      </c>
    </row>
    <row r="72" spans="1:11" ht="25.5" thickBot="1">
      <c r="A72" s="21">
        <v>432143</v>
      </c>
      <c r="B72" s="21">
        <v>4</v>
      </c>
      <c r="C72" s="21">
        <v>18</v>
      </c>
      <c r="D72" s="22" t="s">
        <v>659</v>
      </c>
      <c r="E72" s="36">
        <v>5400</v>
      </c>
      <c r="F72" s="26"/>
      <c r="G72" s="36">
        <v>3400</v>
      </c>
      <c r="H72" s="21">
        <v>2</v>
      </c>
      <c r="I72" s="27"/>
      <c r="J72" s="36">
        <v>2000</v>
      </c>
      <c r="K72" s="21">
        <v>35</v>
      </c>
    </row>
    <row r="73" spans="1:11" ht="25.5" thickBot="1">
      <c r="A73" s="21">
        <v>430781</v>
      </c>
      <c r="B73" s="21">
        <v>27</v>
      </c>
      <c r="C73" s="21">
        <v>8</v>
      </c>
      <c r="D73" s="22" t="s">
        <v>273</v>
      </c>
      <c r="E73" s="36">
        <v>2000</v>
      </c>
      <c r="F73" s="26"/>
      <c r="G73" s="37" t="s">
        <v>1823</v>
      </c>
      <c r="H73" s="21" t="s">
        <v>1812</v>
      </c>
      <c r="I73" s="27"/>
      <c r="J73" s="36">
        <v>2000</v>
      </c>
      <c r="K73" s="21">
        <v>40</v>
      </c>
    </row>
    <row r="74" spans="1:11" ht="15.75" thickBot="1">
      <c r="A74" s="21">
        <v>430471</v>
      </c>
      <c r="B74" s="21">
        <v>5</v>
      </c>
      <c r="C74" s="21">
        <v>18</v>
      </c>
      <c r="D74" s="22" t="s">
        <v>176</v>
      </c>
      <c r="E74" s="36">
        <v>2000</v>
      </c>
      <c r="F74" s="26"/>
      <c r="G74" s="37" t="s">
        <v>1823</v>
      </c>
      <c r="H74" s="21">
        <v>1</v>
      </c>
      <c r="I74" s="27"/>
      <c r="J74" s="36">
        <v>2000</v>
      </c>
      <c r="K74" s="21">
        <v>55</v>
      </c>
    </row>
    <row r="75" spans="1:11" ht="15.75" thickBot="1">
      <c r="A75" s="21">
        <v>431075</v>
      </c>
      <c r="B75" s="21">
        <v>1</v>
      </c>
      <c r="C75" s="21">
        <v>4</v>
      </c>
      <c r="D75" s="22" t="s">
        <v>350</v>
      </c>
      <c r="E75" s="37" t="s">
        <v>1812</v>
      </c>
      <c r="F75" s="26"/>
      <c r="G75" s="37" t="s">
        <v>1812</v>
      </c>
      <c r="H75" s="21" t="s">
        <v>1812</v>
      </c>
      <c r="I75" s="27"/>
      <c r="J75" s="37" t="s">
        <v>1812</v>
      </c>
      <c r="K75" s="21" t="s">
        <v>1812</v>
      </c>
    </row>
    <row r="76" spans="1:11" ht="25.5" thickBot="1">
      <c r="A76" s="21">
        <v>431750</v>
      </c>
      <c r="B76" s="21">
        <v>11</v>
      </c>
      <c r="C76" s="21">
        <v>12</v>
      </c>
      <c r="D76" s="22" t="s">
        <v>560</v>
      </c>
      <c r="E76" s="36">
        <v>2000</v>
      </c>
      <c r="F76" s="26"/>
      <c r="G76" s="37" t="s">
        <v>1823</v>
      </c>
      <c r="H76" s="21">
        <v>0</v>
      </c>
      <c r="I76" s="27"/>
      <c r="J76" s="36">
        <v>2000</v>
      </c>
      <c r="K76" s="21">
        <v>63</v>
      </c>
    </row>
    <row r="77" spans="1:11" ht="25.5" thickBot="1">
      <c r="A77" s="21">
        <v>430280</v>
      </c>
      <c r="B77" s="21">
        <v>27</v>
      </c>
      <c r="C77" s="21">
        <v>8</v>
      </c>
      <c r="D77" s="22" t="s">
        <v>133</v>
      </c>
      <c r="E77" s="36">
        <v>8800</v>
      </c>
      <c r="F77" s="26"/>
      <c r="G77" s="36">
        <v>6800</v>
      </c>
      <c r="H77" s="21">
        <v>4</v>
      </c>
      <c r="I77" s="27"/>
      <c r="J77" s="36">
        <v>2000</v>
      </c>
      <c r="K77" s="21">
        <v>65</v>
      </c>
    </row>
    <row r="78" spans="1:11" ht="37.5" thickBot="1">
      <c r="A78" s="21">
        <v>430210</v>
      </c>
      <c r="B78" s="21">
        <v>25</v>
      </c>
      <c r="C78" s="21">
        <v>5</v>
      </c>
      <c r="D78" s="22" t="s">
        <v>113</v>
      </c>
      <c r="E78" s="36">
        <v>2000</v>
      </c>
      <c r="F78" s="26"/>
      <c r="G78" s="37" t="s">
        <v>1823</v>
      </c>
      <c r="H78" s="21" t="s">
        <v>1812</v>
      </c>
      <c r="I78" s="27"/>
      <c r="J78" s="36">
        <v>2000</v>
      </c>
      <c r="K78" s="21">
        <v>67</v>
      </c>
    </row>
    <row r="79" spans="1:11" ht="25.5" thickBot="1">
      <c r="A79" s="21">
        <v>431240</v>
      </c>
      <c r="B79" s="21">
        <v>8</v>
      </c>
      <c r="C79" s="21">
        <v>1</v>
      </c>
      <c r="D79" s="22" t="s">
        <v>402</v>
      </c>
      <c r="E79" s="36">
        <v>2000</v>
      </c>
      <c r="F79" s="26"/>
      <c r="G79" s="37" t="s">
        <v>1823</v>
      </c>
      <c r="H79" s="21" t="s">
        <v>1812</v>
      </c>
      <c r="I79" s="27"/>
      <c r="J79" s="36">
        <v>2000</v>
      </c>
      <c r="K79" s="21">
        <v>70</v>
      </c>
    </row>
    <row r="80" spans="1:11" ht="15.75" thickBot="1">
      <c r="A80" s="21">
        <v>431350</v>
      </c>
      <c r="B80" s="21">
        <v>5</v>
      </c>
      <c r="C80" s="21">
        <v>18</v>
      </c>
      <c r="D80" s="22" t="s">
        <v>443</v>
      </c>
      <c r="E80" s="36">
        <v>3700</v>
      </c>
      <c r="F80" s="26"/>
      <c r="G80" s="36">
        <v>1700</v>
      </c>
      <c r="H80" s="21">
        <v>1</v>
      </c>
      <c r="I80" s="27"/>
      <c r="J80" s="36">
        <v>2000</v>
      </c>
      <c r="K80" s="21">
        <v>71</v>
      </c>
    </row>
    <row r="81" spans="1:11" ht="25.5" thickBot="1">
      <c r="A81" s="21">
        <v>430535</v>
      </c>
      <c r="B81" s="21">
        <v>9</v>
      </c>
      <c r="C81" s="21">
        <v>1</v>
      </c>
      <c r="D81" s="22" t="s">
        <v>199</v>
      </c>
      <c r="E81" s="36">
        <v>2000</v>
      </c>
      <c r="F81" s="26"/>
      <c r="G81" s="37" t="s">
        <v>1823</v>
      </c>
      <c r="H81" s="21" t="s">
        <v>1812</v>
      </c>
      <c r="I81" s="27"/>
      <c r="J81" s="36">
        <v>2000</v>
      </c>
      <c r="K81" s="21">
        <v>78</v>
      </c>
    </row>
    <row r="82" spans="1:11" ht="25.5" thickBot="1">
      <c r="A82" s="21">
        <v>430300</v>
      </c>
      <c r="B82" s="21">
        <v>27</v>
      </c>
      <c r="C82" s="21">
        <v>8</v>
      </c>
      <c r="D82" s="22" t="s">
        <v>136</v>
      </c>
      <c r="E82" s="36">
        <v>5400</v>
      </c>
      <c r="F82" s="26"/>
      <c r="G82" s="36">
        <v>3400</v>
      </c>
      <c r="H82" s="21">
        <v>2</v>
      </c>
      <c r="I82" s="27"/>
      <c r="J82" s="36">
        <v>2000</v>
      </c>
      <c r="K82" s="21">
        <v>82</v>
      </c>
    </row>
    <row r="83" spans="1:11" ht="15.75" thickBot="1">
      <c r="A83" s="21">
        <v>432050</v>
      </c>
      <c r="B83" s="21">
        <v>17</v>
      </c>
      <c r="C83" s="21">
        <v>6</v>
      </c>
      <c r="D83" s="22" t="s">
        <v>634</v>
      </c>
      <c r="E83" s="36">
        <v>5400</v>
      </c>
      <c r="F83" s="26"/>
      <c r="G83" s="36">
        <v>3400</v>
      </c>
      <c r="H83" s="21">
        <v>2</v>
      </c>
      <c r="I83" s="27"/>
      <c r="J83" s="36">
        <v>2000</v>
      </c>
      <c r="K83" s="21">
        <v>86</v>
      </c>
    </row>
    <row r="84" spans="1:11" ht="25.5" thickBot="1">
      <c r="A84" s="21">
        <v>431142</v>
      </c>
      <c r="B84" s="21">
        <v>20</v>
      </c>
      <c r="C84" s="21">
        <v>15</v>
      </c>
      <c r="D84" s="22" t="s">
        <v>372</v>
      </c>
      <c r="E84" s="36">
        <v>2000</v>
      </c>
      <c r="F84" s="26"/>
      <c r="G84" s="37" t="s">
        <v>1823</v>
      </c>
      <c r="H84" s="21" t="s">
        <v>1812</v>
      </c>
      <c r="I84" s="27"/>
      <c r="J84" s="36">
        <v>2000</v>
      </c>
      <c r="K84" s="21">
        <v>95</v>
      </c>
    </row>
    <row r="85" spans="1:11" ht="25.5" thickBot="1">
      <c r="A85" s="21">
        <v>430790</v>
      </c>
      <c r="B85" s="21">
        <v>26</v>
      </c>
      <c r="C85" s="21">
        <v>5</v>
      </c>
      <c r="D85" s="22" t="s">
        <v>276</v>
      </c>
      <c r="E85" s="36">
        <v>3000</v>
      </c>
      <c r="F85" s="26"/>
      <c r="G85" s="37" t="s">
        <v>1823</v>
      </c>
      <c r="H85" s="21" t="s">
        <v>1812</v>
      </c>
      <c r="I85" s="27"/>
      <c r="J85" s="36">
        <v>3000</v>
      </c>
      <c r="K85" s="21">
        <v>101</v>
      </c>
    </row>
    <row r="86" spans="1:11" ht="15.75" thickBot="1">
      <c r="A86" s="21">
        <v>431177</v>
      </c>
      <c r="B86" s="21">
        <v>4</v>
      </c>
      <c r="C86" s="21">
        <v>18</v>
      </c>
      <c r="D86" s="22" t="s">
        <v>385</v>
      </c>
      <c r="E86" s="36">
        <v>4700</v>
      </c>
      <c r="F86" s="26"/>
      <c r="G86" s="36">
        <v>1700</v>
      </c>
      <c r="H86" s="21">
        <v>1</v>
      </c>
      <c r="I86" s="27"/>
      <c r="J86" s="36">
        <v>3000</v>
      </c>
      <c r="K86" s="21">
        <v>102</v>
      </c>
    </row>
    <row r="87" spans="1:11" ht="15.75" thickBot="1">
      <c r="A87" s="21">
        <v>431100</v>
      </c>
      <c r="B87" s="21">
        <v>21</v>
      </c>
      <c r="C87" s="21">
        <v>3</v>
      </c>
      <c r="D87" s="22" t="s">
        <v>356</v>
      </c>
      <c r="E87" s="36">
        <v>1700</v>
      </c>
      <c r="F87" s="26"/>
      <c r="G87" s="36">
        <v>1700</v>
      </c>
      <c r="H87" s="21">
        <v>1</v>
      </c>
      <c r="I87" s="27"/>
      <c r="J87" s="37" t="s">
        <v>1823</v>
      </c>
      <c r="K87" s="21">
        <v>0</v>
      </c>
    </row>
    <row r="88" spans="1:11" ht="49.5" thickBot="1">
      <c r="A88" s="21">
        <v>431915</v>
      </c>
      <c r="B88" s="21">
        <v>11</v>
      </c>
      <c r="C88" s="21">
        <v>12</v>
      </c>
      <c r="D88" s="22" t="s">
        <v>603</v>
      </c>
      <c r="E88" s="36">
        <v>3000</v>
      </c>
      <c r="F88" s="26"/>
      <c r="G88" s="37" t="s">
        <v>1823</v>
      </c>
      <c r="H88" s="21">
        <v>0</v>
      </c>
      <c r="I88" s="27"/>
      <c r="J88" s="36">
        <v>3000</v>
      </c>
      <c r="K88" s="21">
        <v>116</v>
      </c>
    </row>
    <row r="89" spans="1:11" ht="15.75" thickBot="1">
      <c r="A89" s="21">
        <v>430780</v>
      </c>
      <c r="B89" s="21">
        <v>30</v>
      </c>
      <c r="C89" s="21">
        <v>16</v>
      </c>
      <c r="D89" s="22" t="s">
        <v>271</v>
      </c>
      <c r="E89" s="36">
        <v>3000</v>
      </c>
      <c r="F89" s="26"/>
      <c r="G89" s="37" t="s">
        <v>1823</v>
      </c>
      <c r="H89" s="21" t="s">
        <v>1812</v>
      </c>
      <c r="I89" s="27"/>
      <c r="J89" s="36">
        <v>3000</v>
      </c>
      <c r="K89" s="21">
        <v>117</v>
      </c>
    </row>
    <row r="90" spans="1:11" ht="25.5" thickBot="1">
      <c r="A90" s="21">
        <v>431555</v>
      </c>
      <c r="B90" s="21">
        <v>16</v>
      </c>
      <c r="C90" s="21">
        <v>11</v>
      </c>
      <c r="D90" s="22" t="s">
        <v>514</v>
      </c>
      <c r="E90" s="36">
        <v>3000</v>
      </c>
      <c r="F90" s="26"/>
      <c r="G90" s="37" t="s">
        <v>1823</v>
      </c>
      <c r="H90" s="21" t="s">
        <v>1812</v>
      </c>
      <c r="I90" s="27"/>
      <c r="J90" s="36">
        <v>3000</v>
      </c>
      <c r="K90" s="21">
        <v>119</v>
      </c>
    </row>
    <row r="91" spans="1:11" ht="25.5" thickBot="1">
      <c r="A91" s="21">
        <v>430730</v>
      </c>
      <c r="B91" s="21">
        <v>15</v>
      </c>
      <c r="C91" s="21">
        <v>2</v>
      </c>
      <c r="D91" s="22" t="s">
        <v>261</v>
      </c>
      <c r="E91" s="36">
        <v>3000</v>
      </c>
      <c r="F91" s="26"/>
      <c r="G91" s="37" t="s">
        <v>1823</v>
      </c>
      <c r="H91" s="21" t="s">
        <v>1812</v>
      </c>
      <c r="I91" s="27"/>
      <c r="J91" s="36">
        <v>3000</v>
      </c>
      <c r="K91" s="21">
        <v>126</v>
      </c>
    </row>
    <row r="92" spans="1:11" ht="15.75" thickBot="1">
      <c r="A92" s="21">
        <v>431140</v>
      </c>
      <c r="B92" s="21">
        <v>29</v>
      </c>
      <c r="C92" s="21">
        <v>16</v>
      </c>
      <c r="D92" s="22" t="s">
        <v>371</v>
      </c>
      <c r="E92" s="36">
        <v>4700</v>
      </c>
      <c r="F92" s="26"/>
      <c r="G92" s="36">
        <v>1700</v>
      </c>
      <c r="H92" s="21">
        <v>1</v>
      </c>
      <c r="I92" s="27"/>
      <c r="J92" s="36">
        <v>3000</v>
      </c>
      <c r="K92" s="21">
        <v>131</v>
      </c>
    </row>
    <row r="93" spans="1:11" ht="15.75" thickBot="1">
      <c r="A93" s="21">
        <v>430885</v>
      </c>
      <c r="B93" s="21">
        <v>17</v>
      </c>
      <c r="C93" s="21">
        <v>6</v>
      </c>
      <c r="D93" s="22" t="s">
        <v>297</v>
      </c>
      <c r="E93" s="36">
        <v>3000</v>
      </c>
      <c r="F93" s="26"/>
      <c r="G93" s="37" t="s">
        <v>1823</v>
      </c>
      <c r="H93" s="21" t="s">
        <v>1812</v>
      </c>
      <c r="I93" s="27"/>
      <c r="J93" s="36">
        <v>3000</v>
      </c>
      <c r="K93" s="21">
        <v>131</v>
      </c>
    </row>
    <row r="94" spans="1:11" ht="15.75" thickBot="1">
      <c r="A94" s="21">
        <v>432150</v>
      </c>
      <c r="B94" s="21">
        <v>4</v>
      </c>
      <c r="C94" s="21">
        <v>18</v>
      </c>
      <c r="D94" s="22" t="s">
        <v>667</v>
      </c>
      <c r="E94" s="36">
        <v>3000</v>
      </c>
      <c r="F94" s="26"/>
      <c r="G94" s="37" t="s">
        <v>1823</v>
      </c>
      <c r="H94" s="21">
        <v>0</v>
      </c>
      <c r="I94" s="27"/>
      <c r="J94" s="36">
        <v>3000</v>
      </c>
      <c r="K94" s="21">
        <v>137</v>
      </c>
    </row>
    <row r="95" spans="1:11" ht="25.5" thickBot="1">
      <c r="A95" s="21">
        <v>431198</v>
      </c>
      <c r="B95" s="21">
        <v>9</v>
      </c>
      <c r="C95" s="21">
        <v>1</v>
      </c>
      <c r="D95" s="22" t="s">
        <v>389</v>
      </c>
      <c r="E95" s="36">
        <v>3000</v>
      </c>
      <c r="F95" s="26"/>
      <c r="G95" s="37" t="s">
        <v>1823</v>
      </c>
      <c r="H95" s="21" t="s">
        <v>1812</v>
      </c>
      <c r="I95" s="27"/>
      <c r="J95" s="36">
        <v>3000</v>
      </c>
      <c r="K95" s="21">
        <v>137</v>
      </c>
    </row>
    <row r="96" spans="1:11" ht="25.5" thickBot="1">
      <c r="A96" s="21">
        <v>431870</v>
      </c>
      <c r="B96" s="21">
        <v>7</v>
      </c>
      <c r="C96" s="21">
        <v>1</v>
      </c>
      <c r="D96" s="22" t="s">
        <v>594</v>
      </c>
      <c r="E96" s="36">
        <v>3000</v>
      </c>
      <c r="F96" s="26"/>
      <c r="G96" s="37" t="s">
        <v>1823</v>
      </c>
      <c r="H96" s="21">
        <v>0</v>
      </c>
      <c r="I96" s="27"/>
      <c r="J96" s="36">
        <v>3000</v>
      </c>
      <c r="K96" s="21">
        <v>159</v>
      </c>
    </row>
    <row r="97" spans="1:11" ht="25.5" thickBot="1">
      <c r="A97" s="21">
        <v>432310</v>
      </c>
      <c r="B97" s="21">
        <v>15</v>
      </c>
      <c r="C97" s="21">
        <v>2</v>
      </c>
      <c r="D97" s="22" t="s">
        <v>714</v>
      </c>
      <c r="E97" s="36">
        <v>3000</v>
      </c>
      <c r="F97" s="26"/>
      <c r="G97" s="37" t="s">
        <v>1823</v>
      </c>
      <c r="H97" s="21">
        <v>0</v>
      </c>
      <c r="I97" s="27"/>
      <c r="J97" s="36">
        <v>3000</v>
      </c>
      <c r="K97" s="21">
        <v>160</v>
      </c>
    </row>
    <row r="98" spans="1:11" ht="15.75" thickBot="1">
      <c r="A98" s="21">
        <v>431110</v>
      </c>
      <c r="B98" s="21">
        <v>2</v>
      </c>
      <c r="C98" s="21">
        <v>4</v>
      </c>
      <c r="D98" s="22" t="s">
        <v>358</v>
      </c>
      <c r="E98" s="37" t="s">
        <v>1812</v>
      </c>
      <c r="F98" s="26"/>
      <c r="G98" s="37" t="s">
        <v>1812</v>
      </c>
      <c r="H98" s="21" t="s">
        <v>1812</v>
      </c>
      <c r="I98" s="27"/>
      <c r="J98" s="37" t="s">
        <v>1812</v>
      </c>
      <c r="K98" s="21" t="s">
        <v>1812</v>
      </c>
    </row>
    <row r="99" spans="1:11" ht="25.5" thickBot="1">
      <c r="A99" s="21">
        <v>431410</v>
      </c>
      <c r="B99" s="21">
        <v>17</v>
      </c>
      <c r="C99" s="21">
        <v>6</v>
      </c>
      <c r="D99" s="22" t="s">
        <v>464</v>
      </c>
      <c r="E99" s="36">
        <v>3000</v>
      </c>
      <c r="F99" s="26"/>
      <c r="G99" s="37" t="s">
        <v>1823</v>
      </c>
      <c r="H99" s="21" t="s">
        <v>1812</v>
      </c>
      <c r="I99" s="27"/>
      <c r="J99" s="36">
        <v>3000</v>
      </c>
      <c r="K99" s="21">
        <v>197</v>
      </c>
    </row>
    <row r="100" spans="1:11" ht="15.75" thickBot="1">
      <c r="A100" s="21">
        <v>430350</v>
      </c>
      <c r="B100" s="21">
        <v>9</v>
      </c>
      <c r="C100" s="21">
        <v>1</v>
      </c>
      <c r="D100" s="22" t="s">
        <v>144</v>
      </c>
      <c r="E100" s="36">
        <v>5000</v>
      </c>
      <c r="F100" s="26"/>
      <c r="G100" s="37" t="s">
        <v>1823</v>
      </c>
      <c r="H100" s="21" t="s">
        <v>1812</v>
      </c>
      <c r="I100" s="27"/>
      <c r="J100" s="36">
        <v>5000</v>
      </c>
      <c r="K100" s="21">
        <v>202</v>
      </c>
    </row>
    <row r="101" spans="1:11" ht="37.5" thickBot="1">
      <c r="A101" s="21">
        <v>431213</v>
      </c>
      <c r="B101" s="21">
        <v>17</v>
      </c>
      <c r="C101" s="21">
        <v>6</v>
      </c>
      <c r="D101" s="22" t="s">
        <v>393</v>
      </c>
      <c r="E101" s="36">
        <v>5000</v>
      </c>
      <c r="F101" s="26"/>
      <c r="G101" s="37" t="s">
        <v>1823</v>
      </c>
      <c r="H101" s="21" t="s">
        <v>1812</v>
      </c>
      <c r="I101" s="27"/>
      <c r="J101" s="36">
        <v>5000</v>
      </c>
      <c r="K101" s="21">
        <v>249</v>
      </c>
    </row>
    <row r="102" spans="1:11" ht="25.5" thickBot="1">
      <c r="A102" s="21">
        <v>430005</v>
      </c>
      <c r="B102" s="21">
        <v>18</v>
      </c>
      <c r="C102" s="21">
        <v>6</v>
      </c>
      <c r="D102" s="22" t="s">
        <v>56</v>
      </c>
      <c r="E102" s="36">
        <v>5000</v>
      </c>
      <c r="F102" s="26"/>
      <c r="G102" s="37" t="s">
        <v>1823</v>
      </c>
      <c r="H102" s="21" t="s">
        <v>1812</v>
      </c>
      <c r="I102" s="27"/>
      <c r="J102" s="36">
        <v>5000</v>
      </c>
      <c r="K102" s="21">
        <v>296</v>
      </c>
    </row>
    <row r="103" spans="1:11" ht="25.5" thickBot="1">
      <c r="A103" s="21">
        <v>430190</v>
      </c>
      <c r="B103" s="21">
        <v>9</v>
      </c>
      <c r="C103" s="21">
        <v>1</v>
      </c>
      <c r="D103" s="22" t="s">
        <v>103</v>
      </c>
      <c r="E103" s="36">
        <v>5000</v>
      </c>
      <c r="F103" s="26"/>
      <c r="G103" s="37" t="s">
        <v>1823</v>
      </c>
      <c r="H103" s="21" t="s">
        <v>1812</v>
      </c>
      <c r="I103" s="27"/>
      <c r="J103" s="36">
        <v>5000</v>
      </c>
      <c r="K103" s="21">
        <v>306</v>
      </c>
    </row>
    <row r="104" spans="1:11" ht="15.75" thickBot="1">
      <c r="A104" s="21">
        <v>430990</v>
      </c>
      <c r="B104" s="21">
        <v>18</v>
      </c>
      <c r="C104" s="21">
        <v>6</v>
      </c>
      <c r="D104" s="22" t="s">
        <v>325</v>
      </c>
      <c r="E104" s="36">
        <v>5000</v>
      </c>
      <c r="F104" s="26"/>
      <c r="G104" s="37" t="s">
        <v>1823</v>
      </c>
      <c r="H104" s="21" t="s">
        <v>1812</v>
      </c>
      <c r="I104" s="27"/>
      <c r="J104" s="36">
        <v>5000</v>
      </c>
      <c r="K104" s="21">
        <v>306</v>
      </c>
    </row>
    <row r="105" spans="1:11" ht="25.5" thickBot="1">
      <c r="A105" s="21">
        <v>430805</v>
      </c>
      <c r="B105" s="21">
        <v>16</v>
      </c>
      <c r="C105" s="21">
        <v>11</v>
      </c>
      <c r="D105" s="22" t="s">
        <v>279</v>
      </c>
      <c r="E105" s="36">
        <v>5000</v>
      </c>
      <c r="F105" s="26"/>
      <c r="G105" s="37" t="s">
        <v>1823</v>
      </c>
      <c r="H105" s="21" t="s">
        <v>1812</v>
      </c>
      <c r="I105" s="27"/>
      <c r="J105" s="36">
        <v>5000</v>
      </c>
      <c r="K105" s="21">
        <v>308</v>
      </c>
    </row>
    <row r="106" spans="1:11" ht="37.5" thickBot="1">
      <c r="A106" s="21">
        <v>430912</v>
      </c>
      <c r="B106" s="21">
        <v>20</v>
      </c>
      <c r="C106" s="21">
        <v>15</v>
      </c>
      <c r="D106" s="22" t="s">
        <v>304</v>
      </c>
      <c r="E106" s="36">
        <v>5000</v>
      </c>
      <c r="F106" s="26"/>
      <c r="G106" s="37" t="s">
        <v>1823</v>
      </c>
      <c r="H106" s="21"/>
      <c r="I106" s="27"/>
      <c r="J106" s="36">
        <v>5000</v>
      </c>
      <c r="K106" s="21">
        <v>328</v>
      </c>
    </row>
    <row r="107" spans="1:11" ht="25.5" thickBot="1">
      <c r="A107" s="21">
        <v>431160</v>
      </c>
      <c r="B107" s="21">
        <v>15</v>
      </c>
      <c r="C107" s="21">
        <v>2</v>
      </c>
      <c r="D107" s="22" t="s">
        <v>375</v>
      </c>
      <c r="E107" s="36">
        <v>5000</v>
      </c>
      <c r="F107" s="26"/>
      <c r="G107" s="37" t="s">
        <v>1823</v>
      </c>
      <c r="H107" s="21" t="s">
        <v>1812</v>
      </c>
      <c r="I107" s="27"/>
      <c r="J107" s="36">
        <v>5000</v>
      </c>
      <c r="K107" s="21">
        <v>359</v>
      </c>
    </row>
    <row r="108" spans="1:11" ht="15.75" thickBot="1">
      <c r="A108" s="21">
        <v>430697</v>
      </c>
      <c r="B108" s="21">
        <v>16</v>
      </c>
      <c r="C108" s="21">
        <v>11</v>
      </c>
      <c r="D108" s="22" t="s">
        <v>256</v>
      </c>
      <c r="E108" s="36">
        <v>5000</v>
      </c>
      <c r="F108" s="26"/>
      <c r="G108" s="37" t="s">
        <v>1823</v>
      </c>
      <c r="H108" s="21" t="s">
        <v>1812</v>
      </c>
      <c r="I108" s="27"/>
      <c r="J108" s="36">
        <v>5000</v>
      </c>
      <c r="K108" s="21">
        <v>363</v>
      </c>
    </row>
    <row r="109" spans="1:11" ht="25.5" thickBot="1">
      <c r="A109" s="21">
        <v>431645</v>
      </c>
      <c r="B109" s="21">
        <v>12</v>
      </c>
      <c r="C109" s="21">
        <v>9</v>
      </c>
      <c r="D109" s="22" t="s">
        <v>534</v>
      </c>
      <c r="E109" s="36">
        <v>8400</v>
      </c>
      <c r="F109" s="26"/>
      <c r="G109" s="36">
        <v>3400</v>
      </c>
      <c r="H109" s="21">
        <v>2</v>
      </c>
      <c r="I109" s="27"/>
      <c r="J109" s="36">
        <v>5000</v>
      </c>
      <c r="K109" s="21">
        <v>366</v>
      </c>
    </row>
    <row r="110" spans="1:11" ht="25.5" thickBot="1">
      <c r="A110" s="21">
        <v>430580</v>
      </c>
      <c r="B110" s="21">
        <v>20</v>
      </c>
      <c r="C110" s="21">
        <v>15</v>
      </c>
      <c r="D110" s="22" t="s">
        <v>215</v>
      </c>
      <c r="E110" s="36">
        <v>5000</v>
      </c>
      <c r="F110" s="26"/>
      <c r="G110" s="37" t="s">
        <v>1823</v>
      </c>
      <c r="H110" s="21" t="s">
        <v>1812</v>
      </c>
      <c r="I110" s="27"/>
      <c r="J110" s="36">
        <v>5000</v>
      </c>
      <c r="K110" s="21">
        <v>404</v>
      </c>
    </row>
    <row r="111" spans="1:11" ht="15.75" thickBot="1">
      <c r="A111" s="21">
        <v>432300</v>
      </c>
      <c r="B111" s="21">
        <v>10</v>
      </c>
      <c r="C111" s="21">
        <v>1</v>
      </c>
      <c r="D111" s="22" t="s">
        <v>712</v>
      </c>
      <c r="E111" s="36">
        <v>10100</v>
      </c>
      <c r="F111" s="26"/>
      <c r="G111" s="36">
        <v>5100</v>
      </c>
      <c r="H111" s="21">
        <v>3</v>
      </c>
      <c r="I111" s="27"/>
      <c r="J111" s="36">
        <v>5000</v>
      </c>
      <c r="K111" s="21">
        <v>415</v>
      </c>
    </row>
    <row r="112" spans="1:11" ht="25.5" thickBot="1">
      <c r="A112" s="21">
        <v>430692</v>
      </c>
      <c r="B112" s="21">
        <v>20</v>
      </c>
      <c r="C112" s="21">
        <v>15</v>
      </c>
      <c r="D112" s="22" t="s">
        <v>253</v>
      </c>
      <c r="E112" s="36">
        <v>5000</v>
      </c>
      <c r="F112" s="26"/>
      <c r="G112" s="37" t="s">
        <v>1823</v>
      </c>
      <c r="H112" s="21" t="s">
        <v>1812</v>
      </c>
      <c r="I112" s="27"/>
      <c r="J112" s="36">
        <v>5000</v>
      </c>
      <c r="K112" s="21">
        <v>466</v>
      </c>
    </row>
    <row r="113" spans="1:11" ht="15.75" thickBot="1">
      <c r="A113" s="21">
        <v>431262</v>
      </c>
      <c r="B113" s="21">
        <v>17</v>
      </c>
      <c r="C113" s="21">
        <v>6</v>
      </c>
      <c r="D113" s="22" t="s">
        <v>412</v>
      </c>
      <c r="E113" s="36">
        <v>5000</v>
      </c>
      <c r="F113" s="26"/>
      <c r="G113" s="37" t="s">
        <v>1823</v>
      </c>
      <c r="H113" s="21" t="s">
        <v>1812</v>
      </c>
      <c r="I113" s="27"/>
      <c r="J113" s="36">
        <v>5000</v>
      </c>
      <c r="K113" s="21">
        <v>482</v>
      </c>
    </row>
    <row r="114" spans="1:11" ht="37.5" thickBot="1">
      <c r="A114" s="21">
        <v>432183</v>
      </c>
      <c r="B114" s="21">
        <v>4</v>
      </c>
      <c r="C114" s="21">
        <v>18</v>
      </c>
      <c r="D114" s="22" t="s">
        <v>677</v>
      </c>
      <c r="E114" s="36">
        <v>1700</v>
      </c>
      <c r="F114" s="26"/>
      <c r="G114" s="36">
        <v>1700</v>
      </c>
      <c r="H114" s="21">
        <v>0</v>
      </c>
      <c r="I114" s="27"/>
      <c r="J114" s="37" t="s">
        <v>1823</v>
      </c>
      <c r="K114" s="21">
        <v>495</v>
      </c>
    </row>
    <row r="115" spans="1:11" ht="25.5" thickBot="1">
      <c r="A115" s="21">
        <v>431490</v>
      </c>
      <c r="B115" s="21">
        <v>10</v>
      </c>
      <c r="C115" s="21">
        <v>1</v>
      </c>
      <c r="D115" s="22" t="s">
        <v>492</v>
      </c>
      <c r="E115" s="36">
        <v>21900</v>
      </c>
      <c r="F115" s="26"/>
      <c r="G115" s="36">
        <v>11900</v>
      </c>
      <c r="H115" s="21">
        <v>7</v>
      </c>
      <c r="I115" s="27"/>
      <c r="J115" s="36">
        <v>10000</v>
      </c>
      <c r="K115" s="21">
        <v>577</v>
      </c>
    </row>
    <row r="116" spans="1:11" ht="25.5" thickBot="1">
      <c r="A116" s="21">
        <v>431610</v>
      </c>
      <c r="B116" s="21">
        <v>20</v>
      </c>
      <c r="C116" s="21">
        <v>15</v>
      </c>
      <c r="D116" s="22" t="s">
        <v>526</v>
      </c>
      <c r="E116" s="36">
        <v>10000</v>
      </c>
      <c r="F116" s="26"/>
      <c r="G116" s="37" t="s">
        <v>1823</v>
      </c>
      <c r="H116" s="21" t="s">
        <v>1812</v>
      </c>
      <c r="I116" s="27"/>
      <c r="J116" s="36">
        <v>10000</v>
      </c>
      <c r="K116" s="21">
        <v>798</v>
      </c>
    </row>
    <row r="117" spans="1:11" ht="15.75" thickBot="1">
      <c r="A117" s="21">
        <v>431050</v>
      </c>
      <c r="B117" s="21">
        <v>15</v>
      </c>
      <c r="C117" s="21">
        <v>2</v>
      </c>
      <c r="D117" s="22" t="s">
        <v>339</v>
      </c>
      <c r="E117" s="36">
        <v>10000</v>
      </c>
      <c r="F117" s="26"/>
      <c r="G117" s="37" t="s">
        <v>1823</v>
      </c>
      <c r="H117" s="21" t="s">
        <v>1812</v>
      </c>
      <c r="I117" s="27"/>
      <c r="J117" s="36">
        <v>10000</v>
      </c>
      <c r="K117" s="21">
        <v>909</v>
      </c>
    </row>
    <row r="118" spans="1:11" ht="25.5" thickBot="1">
      <c r="A118" s="21">
        <v>430320</v>
      </c>
      <c r="B118" s="21">
        <v>18</v>
      </c>
      <c r="C118" s="21">
        <v>6</v>
      </c>
      <c r="D118" s="22" t="s">
        <v>140</v>
      </c>
      <c r="E118" s="36">
        <v>10000</v>
      </c>
      <c r="F118" s="26"/>
      <c r="G118" s="37" t="s">
        <v>1823</v>
      </c>
      <c r="H118" s="21" t="s">
        <v>1812</v>
      </c>
      <c r="I118" s="27"/>
      <c r="J118" s="36">
        <v>10000</v>
      </c>
      <c r="K118" s="23">
        <v>1018</v>
      </c>
    </row>
    <row r="119" spans="1:11" ht="37.5" thickBot="1">
      <c r="A119" s="21">
        <v>430205</v>
      </c>
      <c r="B119" s="21">
        <v>16</v>
      </c>
      <c r="C119" s="21">
        <v>11</v>
      </c>
      <c r="D119" s="22" t="s">
        <v>111</v>
      </c>
      <c r="E119" s="36">
        <v>10000</v>
      </c>
      <c r="F119" s="26"/>
      <c r="G119" s="37" t="s">
        <v>1823</v>
      </c>
      <c r="H119" s="21" t="s">
        <v>1812</v>
      </c>
      <c r="I119" s="27"/>
      <c r="J119" s="36">
        <v>10000</v>
      </c>
      <c r="K119" s="23">
        <v>1021</v>
      </c>
    </row>
    <row r="120" spans="1:11" ht="15.75" thickBot="1">
      <c r="A120" s="21">
        <v>431470</v>
      </c>
      <c r="B120" s="21">
        <v>15</v>
      </c>
      <c r="C120" s="21">
        <v>2</v>
      </c>
      <c r="D120" s="22" t="s">
        <v>486</v>
      </c>
      <c r="E120" s="36">
        <v>10000</v>
      </c>
      <c r="F120" s="26"/>
      <c r="G120" s="37" t="s">
        <v>1823</v>
      </c>
      <c r="H120" s="21" t="s">
        <v>1812</v>
      </c>
      <c r="I120" s="27"/>
      <c r="J120" s="36">
        <v>10000</v>
      </c>
      <c r="K120" s="23">
        <v>1287</v>
      </c>
    </row>
    <row r="121" spans="1:11" ht="37.5" thickBot="1">
      <c r="A121" s="21">
        <v>431973</v>
      </c>
      <c r="B121" s="21">
        <v>13</v>
      </c>
      <c r="C121" s="21">
        <v>17</v>
      </c>
      <c r="D121" s="22" t="s">
        <v>616</v>
      </c>
      <c r="E121" s="36">
        <v>10000</v>
      </c>
      <c r="F121" s="26"/>
      <c r="G121" s="37" t="s">
        <v>1823</v>
      </c>
      <c r="H121" s="21">
        <v>0</v>
      </c>
      <c r="I121" s="27"/>
      <c r="J121" s="36">
        <v>10000</v>
      </c>
      <c r="K121" s="23">
        <v>1309</v>
      </c>
    </row>
    <row r="122" spans="1:11" ht="15.75" thickBot="1">
      <c r="A122" s="21">
        <v>430537</v>
      </c>
      <c r="B122" s="21">
        <v>16</v>
      </c>
      <c r="C122" s="21">
        <v>11</v>
      </c>
      <c r="D122" s="22" t="s">
        <v>201</v>
      </c>
      <c r="E122" s="36">
        <v>10000</v>
      </c>
      <c r="F122" s="26"/>
      <c r="G122" s="37" t="s">
        <v>1823</v>
      </c>
      <c r="H122" s="21" t="s">
        <v>1812</v>
      </c>
      <c r="I122" s="27"/>
      <c r="J122" s="36">
        <v>10000</v>
      </c>
      <c r="K122" s="23">
        <v>1342</v>
      </c>
    </row>
    <row r="123" spans="1:11" ht="15.75" thickBot="1">
      <c r="A123" s="21">
        <v>431270</v>
      </c>
      <c r="B123" s="21">
        <v>16</v>
      </c>
      <c r="C123" s="21">
        <v>11</v>
      </c>
      <c r="D123" s="22" t="s">
        <v>415</v>
      </c>
      <c r="E123" s="36">
        <v>10000</v>
      </c>
      <c r="F123" s="26"/>
      <c r="G123" s="37" t="s">
        <v>1823</v>
      </c>
      <c r="H123" s="21" t="s">
        <v>1812</v>
      </c>
      <c r="I123" s="27"/>
      <c r="J123" s="36">
        <v>10000</v>
      </c>
      <c r="K123" s="23">
        <v>1484</v>
      </c>
    </row>
    <row r="124" spans="1:11" ht="25.5" thickBot="1">
      <c r="A124" s="21">
        <v>432140</v>
      </c>
      <c r="B124" s="21">
        <v>15</v>
      </c>
      <c r="C124" s="21">
        <v>2</v>
      </c>
      <c r="D124" s="22" t="s">
        <v>658</v>
      </c>
      <c r="E124" s="36">
        <v>15000</v>
      </c>
      <c r="F124" s="26"/>
      <c r="G124" s="37" t="s">
        <v>1823</v>
      </c>
      <c r="H124" s="21">
        <v>0</v>
      </c>
      <c r="I124" s="27"/>
      <c r="J124" s="36">
        <v>15000</v>
      </c>
      <c r="K124" s="23">
        <v>2274</v>
      </c>
    </row>
    <row r="125" spans="1:11" ht="25.5" thickBot="1">
      <c r="A125" s="21">
        <v>431540</v>
      </c>
      <c r="B125" s="21">
        <v>20</v>
      </c>
      <c r="C125" s="21">
        <v>15</v>
      </c>
      <c r="D125" s="22" t="s">
        <v>509</v>
      </c>
      <c r="E125" s="36">
        <v>15000</v>
      </c>
      <c r="F125" s="26"/>
      <c r="G125" s="37" t="s">
        <v>1823</v>
      </c>
      <c r="H125" s="21" t="s">
        <v>1812</v>
      </c>
      <c r="I125" s="27"/>
      <c r="J125" s="36">
        <v>15000</v>
      </c>
      <c r="K125" s="23">
        <v>4011</v>
      </c>
    </row>
    <row r="126" spans="1:11" ht="15.75" thickBot="1">
      <c r="A126" s="21">
        <v>431113</v>
      </c>
      <c r="B126" s="21">
        <v>2</v>
      </c>
      <c r="C126" s="21">
        <v>4</v>
      </c>
      <c r="D126" s="22" t="s">
        <v>360</v>
      </c>
      <c r="E126" s="37" t="s">
        <v>1812</v>
      </c>
      <c r="F126" s="26"/>
      <c r="G126" s="37" t="s">
        <v>1812</v>
      </c>
      <c r="H126" s="21" t="s">
        <v>1812</v>
      </c>
      <c r="I126" s="27"/>
      <c r="J126" s="37" t="s">
        <v>1812</v>
      </c>
      <c r="K126" s="21" t="s">
        <v>1812</v>
      </c>
    </row>
    <row r="127" spans="1:11" ht="15.75" thickBot="1">
      <c r="A127" s="21">
        <v>430020</v>
      </c>
      <c r="B127" s="21">
        <v>13</v>
      </c>
      <c r="C127" s="21">
        <v>17</v>
      </c>
      <c r="D127" s="22" t="s">
        <v>59</v>
      </c>
      <c r="E127" s="37" t="s">
        <v>1812</v>
      </c>
      <c r="F127" s="26"/>
      <c r="G127" s="37" t="s">
        <v>1812</v>
      </c>
      <c r="H127" s="21" t="s">
        <v>1812</v>
      </c>
      <c r="I127" s="27"/>
      <c r="J127" s="37" t="s">
        <v>1812</v>
      </c>
      <c r="K127" s="21" t="s">
        <v>1812</v>
      </c>
    </row>
    <row r="128" spans="1:11" ht="15.75" thickBot="1">
      <c r="A128" s="21">
        <v>430030</v>
      </c>
      <c r="B128" s="21">
        <v>14</v>
      </c>
      <c r="C128" s="21">
        <v>14</v>
      </c>
      <c r="D128" s="22" t="s">
        <v>60</v>
      </c>
      <c r="E128" s="37" t="s">
        <v>1812</v>
      </c>
      <c r="F128" s="26"/>
      <c r="G128" s="37" t="s">
        <v>1812</v>
      </c>
      <c r="H128" s="21" t="s">
        <v>1812</v>
      </c>
      <c r="I128" s="27"/>
      <c r="J128" s="37" t="s">
        <v>1812</v>
      </c>
      <c r="K128" s="21" t="s">
        <v>1812</v>
      </c>
    </row>
    <row r="129" spans="1:11" ht="15.75" thickBot="1">
      <c r="A129" s="21">
        <v>430045</v>
      </c>
      <c r="B129" s="21">
        <v>14</v>
      </c>
      <c r="C129" s="21">
        <v>14</v>
      </c>
      <c r="D129" s="22" t="s">
        <v>63</v>
      </c>
      <c r="E129" s="37" t="s">
        <v>1812</v>
      </c>
      <c r="F129" s="26"/>
      <c r="G129" s="37" t="s">
        <v>1812</v>
      </c>
      <c r="H129" s="21" t="s">
        <v>1812</v>
      </c>
      <c r="I129" s="27"/>
      <c r="J129" s="37" t="s">
        <v>1812</v>
      </c>
      <c r="K129" s="21" t="s">
        <v>1812</v>
      </c>
    </row>
    <row r="130" spans="1:11" ht="37.5" thickBot="1">
      <c r="A130" s="21">
        <v>430047</v>
      </c>
      <c r="B130" s="21">
        <v>17</v>
      </c>
      <c r="C130" s="21">
        <v>6</v>
      </c>
      <c r="D130" s="22" t="s">
        <v>64</v>
      </c>
      <c r="E130" s="37" t="s">
        <v>1812</v>
      </c>
      <c r="F130" s="26"/>
      <c r="G130" s="37" t="s">
        <v>1812</v>
      </c>
      <c r="H130" s="21" t="s">
        <v>1812</v>
      </c>
      <c r="I130" s="27"/>
      <c r="J130" s="37" t="s">
        <v>1812</v>
      </c>
      <c r="K130" s="21" t="s">
        <v>1812</v>
      </c>
    </row>
    <row r="131" spans="1:11" ht="15.75" thickBot="1">
      <c r="A131" s="21">
        <v>430050</v>
      </c>
      <c r="B131" s="21">
        <v>15</v>
      </c>
      <c r="C131" s="21">
        <v>2</v>
      </c>
      <c r="D131" s="22" t="s">
        <v>65</v>
      </c>
      <c r="E131" s="37" t="s">
        <v>1812</v>
      </c>
      <c r="F131" s="26"/>
      <c r="G131" s="37" t="s">
        <v>1812</v>
      </c>
      <c r="H131" s="21" t="s">
        <v>1812</v>
      </c>
      <c r="I131" s="27"/>
      <c r="J131" s="37" t="s">
        <v>1812</v>
      </c>
      <c r="K131" s="21" t="s">
        <v>1812</v>
      </c>
    </row>
    <row r="132" spans="1:11" ht="25.5" thickBot="1">
      <c r="A132" s="21">
        <v>430055</v>
      </c>
      <c r="B132" s="21">
        <v>19</v>
      </c>
      <c r="C132" s="21">
        <v>6</v>
      </c>
      <c r="D132" s="22" t="s">
        <v>66</v>
      </c>
      <c r="E132" s="37" t="s">
        <v>1812</v>
      </c>
      <c r="F132" s="26"/>
      <c r="G132" s="37" t="s">
        <v>1812</v>
      </c>
      <c r="H132" s="21" t="s">
        <v>1812</v>
      </c>
      <c r="I132" s="27"/>
      <c r="J132" s="37" t="s">
        <v>1812</v>
      </c>
      <c r="K132" s="21" t="s">
        <v>1812</v>
      </c>
    </row>
    <row r="133" spans="1:11" ht="15.75" thickBot="1">
      <c r="A133" s="21">
        <v>430057</v>
      </c>
      <c r="B133" s="21">
        <v>26</v>
      </c>
      <c r="C133" s="21">
        <v>5</v>
      </c>
      <c r="D133" s="22" t="s">
        <v>67</v>
      </c>
      <c r="E133" s="37" t="s">
        <v>1812</v>
      </c>
      <c r="F133" s="26"/>
      <c r="G133" s="37" t="s">
        <v>1812</v>
      </c>
      <c r="H133" s="21" t="s">
        <v>1812</v>
      </c>
      <c r="I133" s="27"/>
      <c r="J133" s="37" t="s">
        <v>1812</v>
      </c>
      <c r="K133" s="21" t="s">
        <v>1812</v>
      </c>
    </row>
    <row r="134" spans="1:11" ht="15.75" thickBot="1">
      <c r="A134" s="21">
        <v>430060</v>
      </c>
      <c r="B134" s="21">
        <v>10</v>
      </c>
      <c r="C134" s="21">
        <v>1</v>
      </c>
      <c r="D134" s="22" t="s">
        <v>68</v>
      </c>
      <c r="E134" s="37" t="s">
        <v>1812</v>
      </c>
      <c r="F134" s="26"/>
      <c r="G134" s="37" t="s">
        <v>1812</v>
      </c>
      <c r="H134" s="21" t="s">
        <v>1812</v>
      </c>
      <c r="I134" s="27"/>
      <c r="J134" s="37" t="s">
        <v>1812</v>
      </c>
      <c r="K134" s="21" t="s">
        <v>1812</v>
      </c>
    </row>
    <row r="135" spans="1:11" ht="25.5" thickBot="1">
      <c r="A135" s="21">
        <v>431120</v>
      </c>
      <c r="B135" s="21">
        <v>1</v>
      </c>
      <c r="C135" s="21">
        <v>4</v>
      </c>
      <c r="D135" s="22" t="s">
        <v>363</v>
      </c>
      <c r="E135" s="37" t="s">
        <v>1812</v>
      </c>
      <c r="F135" s="26"/>
      <c r="G135" s="37" t="s">
        <v>1812</v>
      </c>
      <c r="H135" s="21" t="s">
        <v>1812</v>
      </c>
      <c r="I135" s="27"/>
      <c r="J135" s="37" t="s">
        <v>1812</v>
      </c>
      <c r="K135" s="21" t="s">
        <v>1812</v>
      </c>
    </row>
    <row r="136" spans="1:11" ht="25.5" thickBot="1">
      <c r="A136" s="21">
        <v>430064</v>
      </c>
      <c r="B136" s="21">
        <v>15</v>
      </c>
      <c r="C136" s="21">
        <v>2</v>
      </c>
      <c r="D136" s="22" t="s">
        <v>72</v>
      </c>
      <c r="E136" s="37" t="s">
        <v>1812</v>
      </c>
      <c r="F136" s="26"/>
      <c r="G136" s="37" t="s">
        <v>1812</v>
      </c>
      <c r="H136" s="21" t="s">
        <v>1812</v>
      </c>
      <c r="I136" s="27"/>
      <c r="J136" s="37" t="s">
        <v>1812</v>
      </c>
      <c r="K136" s="21" t="s">
        <v>1812</v>
      </c>
    </row>
    <row r="137" spans="1:11" ht="25.5" thickBot="1">
      <c r="A137" s="21">
        <v>430066</v>
      </c>
      <c r="B137" s="21">
        <v>18</v>
      </c>
      <c r="C137" s="21">
        <v>6</v>
      </c>
      <c r="D137" s="22" t="s">
        <v>73</v>
      </c>
      <c r="E137" s="37" t="s">
        <v>1812</v>
      </c>
      <c r="F137" s="26"/>
      <c r="G137" s="37" t="s">
        <v>1812</v>
      </c>
      <c r="H137" s="21" t="s">
        <v>1812</v>
      </c>
      <c r="I137" s="27"/>
      <c r="J137" s="37" t="s">
        <v>1812</v>
      </c>
      <c r="K137" s="21" t="s">
        <v>1812</v>
      </c>
    </row>
    <row r="138" spans="1:11" ht="25.5" thickBot="1">
      <c r="A138" s="21">
        <v>430070</v>
      </c>
      <c r="B138" s="21">
        <v>29</v>
      </c>
      <c r="C138" s="21">
        <v>16</v>
      </c>
      <c r="D138" s="22" t="s">
        <v>74</v>
      </c>
      <c r="E138" s="37" t="s">
        <v>1812</v>
      </c>
      <c r="F138" s="26"/>
      <c r="G138" s="37" t="s">
        <v>1812</v>
      </c>
      <c r="H138" s="21" t="s">
        <v>1812</v>
      </c>
      <c r="I138" s="27"/>
      <c r="J138" s="37" t="s">
        <v>1812</v>
      </c>
      <c r="K138" s="21" t="s">
        <v>1812</v>
      </c>
    </row>
    <row r="139" spans="1:11" ht="25.5" thickBot="1">
      <c r="A139" s="21">
        <v>430080</v>
      </c>
      <c r="B139" s="21">
        <v>26</v>
      </c>
      <c r="C139" s="21">
        <v>5</v>
      </c>
      <c r="D139" s="22" t="s">
        <v>75</v>
      </c>
      <c r="E139" s="37" t="s">
        <v>1812</v>
      </c>
      <c r="F139" s="26"/>
      <c r="G139" s="37" t="s">
        <v>1812</v>
      </c>
      <c r="H139" s="21" t="s">
        <v>1812</v>
      </c>
      <c r="I139" s="27"/>
      <c r="J139" s="37" t="s">
        <v>1812</v>
      </c>
      <c r="K139" s="21" t="s">
        <v>1812</v>
      </c>
    </row>
    <row r="140" spans="1:11" ht="15.75" thickBot="1">
      <c r="A140" s="21">
        <v>430085</v>
      </c>
      <c r="B140" s="21">
        <v>9</v>
      </c>
      <c r="C140" s="21">
        <v>1</v>
      </c>
      <c r="D140" s="22" t="s">
        <v>76</v>
      </c>
      <c r="E140" s="37" t="s">
        <v>1812</v>
      </c>
      <c r="F140" s="26"/>
      <c r="G140" s="37" t="s">
        <v>1812</v>
      </c>
      <c r="H140" s="21" t="s">
        <v>1812</v>
      </c>
      <c r="I140" s="27"/>
      <c r="J140" s="37" t="s">
        <v>1812</v>
      </c>
      <c r="K140" s="21" t="s">
        <v>1812</v>
      </c>
    </row>
    <row r="141" spans="1:11" ht="15.75" thickBot="1">
      <c r="A141" s="21">
        <v>430087</v>
      </c>
      <c r="B141" s="21">
        <v>7</v>
      </c>
      <c r="C141" s="21">
        <v>1</v>
      </c>
      <c r="D141" s="22" t="s">
        <v>78</v>
      </c>
      <c r="E141" s="37" t="s">
        <v>1812</v>
      </c>
      <c r="F141" s="26"/>
      <c r="G141" s="37" t="s">
        <v>1812</v>
      </c>
      <c r="H141" s="21" t="s">
        <v>1812</v>
      </c>
      <c r="I141" s="27"/>
      <c r="J141" s="37" t="s">
        <v>1812</v>
      </c>
      <c r="K141" s="21" t="s">
        <v>1812</v>
      </c>
    </row>
    <row r="142" spans="1:11" ht="15.75" thickBot="1">
      <c r="A142" s="21">
        <v>430090</v>
      </c>
      <c r="B142" s="21">
        <v>16</v>
      </c>
      <c r="C142" s="21">
        <v>11</v>
      </c>
      <c r="D142" s="22" t="s">
        <v>79</v>
      </c>
      <c r="E142" s="37" t="s">
        <v>1812</v>
      </c>
      <c r="F142" s="26"/>
      <c r="G142" s="37" t="s">
        <v>1812</v>
      </c>
      <c r="H142" s="21" t="s">
        <v>1812</v>
      </c>
      <c r="I142" s="27"/>
      <c r="J142" s="37" t="s">
        <v>1812</v>
      </c>
      <c r="K142" s="21" t="s">
        <v>1812</v>
      </c>
    </row>
    <row r="143" spans="1:11" ht="25.5" thickBot="1">
      <c r="A143" s="21">
        <v>430105</v>
      </c>
      <c r="B143" s="21">
        <v>4</v>
      </c>
      <c r="C143" s="21">
        <v>18</v>
      </c>
      <c r="D143" s="22" t="s">
        <v>82</v>
      </c>
      <c r="E143" s="37" t="s">
        <v>1812</v>
      </c>
      <c r="F143" s="26"/>
      <c r="G143" s="37" t="s">
        <v>1812</v>
      </c>
      <c r="H143" s="21" t="s">
        <v>1812</v>
      </c>
      <c r="I143" s="27"/>
      <c r="J143" s="37" t="s">
        <v>1812</v>
      </c>
      <c r="K143" s="21" t="s">
        <v>1812</v>
      </c>
    </row>
    <row r="144" spans="1:11" ht="25.5" thickBot="1">
      <c r="A144" s="21">
        <v>430110</v>
      </c>
      <c r="B144" s="21">
        <v>9</v>
      </c>
      <c r="C144" s="21">
        <v>1</v>
      </c>
      <c r="D144" s="22" t="s">
        <v>85</v>
      </c>
      <c r="E144" s="37" t="s">
        <v>1812</v>
      </c>
      <c r="F144" s="26"/>
      <c r="G144" s="37" t="s">
        <v>1812</v>
      </c>
      <c r="H144" s="21" t="s">
        <v>1812</v>
      </c>
      <c r="I144" s="27"/>
      <c r="J144" s="37" t="s">
        <v>1812</v>
      </c>
      <c r="K144" s="21" t="s">
        <v>1812</v>
      </c>
    </row>
    <row r="145" spans="1:11" ht="25.5" thickBot="1">
      <c r="A145" s="21">
        <v>431150</v>
      </c>
      <c r="B145" s="21">
        <v>22</v>
      </c>
      <c r="C145" s="21">
        <v>7</v>
      </c>
      <c r="D145" s="22" t="s">
        <v>373</v>
      </c>
      <c r="E145" s="36">
        <v>1700</v>
      </c>
      <c r="F145" s="26"/>
      <c r="G145" s="36">
        <v>1700</v>
      </c>
      <c r="H145" s="21">
        <v>1</v>
      </c>
      <c r="I145" s="27"/>
      <c r="J145" s="37" t="s">
        <v>1823</v>
      </c>
      <c r="K145" s="21">
        <v>0</v>
      </c>
    </row>
    <row r="146" spans="1:11" ht="25.5" thickBot="1">
      <c r="A146" s="21">
        <v>430140</v>
      </c>
      <c r="B146" s="21">
        <v>19</v>
      </c>
      <c r="C146" s="21">
        <v>6</v>
      </c>
      <c r="D146" s="22" t="s">
        <v>89</v>
      </c>
      <c r="E146" s="37" t="s">
        <v>1812</v>
      </c>
      <c r="F146" s="26"/>
      <c r="G146" s="37" t="s">
        <v>1812</v>
      </c>
      <c r="H146" s="21" t="s">
        <v>1812</v>
      </c>
      <c r="I146" s="27"/>
      <c r="J146" s="37" t="s">
        <v>1812</v>
      </c>
      <c r="K146" s="21" t="s">
        <v>1812</v>
      </c>
    </row>
    <row r="147" spans="1:11" ht="25.5" thickBot="1">
      <c r="A147" s="21">
        <v>430150</v>
      </c>
      <c r="B147" s="21">
        <v>13</v>
      </c>
      <c r="C147" s="21">
        <v>17</v>
      </c>
      <c r="D147" s="22" t="s">
        <v>90</v>
      </c>
      <c r="E147" s="37" t="s">
        <v>1812</v>
      </c>
      <c r="F147" s="26"/>
      <c r="G147" s="37" t="s">
        <v>1812</v>
      </c>
      <c r="H147" s="21" t="s">
        <v>1812</v>
      </c>
      <c r="I147" s="27"/>
      <c r="J147" s="37" t="s">
        <v>1812</v>
      </c>
      <c r="K147" s="21" t="s">
        <v>1812</v>
      </c>
    </row>
    <row r="148" spans="1:11" ht="15.75" thickBot="1">
      <c r="A148" s="21">
        <v>430155</v>
      </c>
      <c r="B148" s="21">
        <v>16</v>
      </c>
      <c r="C148" s="21">
        <v>11</v>
      </c>
      <c r="D148" s="22" t="s">
        <v>91</v>
      </c>
      <c r="E148" s="37" t="s">
        <v>1812</v>
      </c>
      <c r="F148" s="26"/>
      <c r="G148" s="37" t="s">
        <v>1812</v>
      </c>
      <c r="H148" s="21" t="s">
        <v>1812</v>
      </c>
      <c r="I148" s="27"/>
      <c r="J148" s="37" t="s">
        <v>1812</v>
      </c>
      <c r="K148" s="21" t="s">
        <v>1812</v>
      </c>
    </row>
    <row r="149" spans="1:11" ht="25.5" thickBot="1">
      <c r="A149" s="21">
        <v>430163</v>
      </c>
      <c r="B149" s="21">
        <v>5</v>
      </c>
      <c r="C149" s="21">
        <v>18</v>
      </c>
      <c r="D149" s="22" t="s">
        <v>94</v>
      </c>
      <c r="E149" s="37" t="s">
        <v>1812</v>
      </c>
      <c r="F149" s="26"/>
      <c r="G149" s="37" t="s">
        <v>1812</v>
      </c>
      <c r="H149" s="21" t="s">
        <v>1812</v>
      </c>
      <c r="I149" s="27"/>
      <c r="J149" s="37" t="s">
        <v>1812</v>
      </c>
      <c r="K149" s="21" t="s">
        <v>1812</v>
      </c>
    </row>
    <row r="150" spans="1:11" ht="15.75" thickBot="1">
      <c r="A150" s="21">
        <v>430165</v>
      </c>
      <c r="B150" s="21">
        <v>8</v>
      </c>
      <c r="C150" s="21">
        <v>1</v>
      </c>
      <c r="D150" s="22" t="s">
        <v>96</v>
      </c>
      <c r="E150" s="37" t="s">
        <v>1812</v>
      </c>
      <c r="F150" s="26"/>
      <c r="G150" s="37" t="s">
        <v>1812</v>
      </c>
      <c r="H150" s="21" t="s">
        <v>1812</v>
      </c>
      <c r="I150" s="27"/>
      <c r="J150" s="37" t="s">
        <v>1812</v>
      </c>
      <c r="K150" s="21" t="s">
        <v>1812</v>
      </c>
    </row>
    <row r="151" spans="1:11" ht="25.5" thickBot="1">
      <c r="A151" s="21">
        <v>430170</v>
      </c>
      <c r="B151" s="21">
        <v>16</v>
      </c>
      <c r="C151" s="21">
        <v>11</v>
      </c>
      <c r="D151" s="22" t="s">
        <v>97</v>
      </c>
      <c r="E151" s="37" t="s">
        <v>1812</v>
      </c>
      <c r="F151" s="26"/>
      <c r="G151" s="37" t="s">
        <v>1812</v>
      </c>
      <c r="H151" s="21" t="s">
        <v>1812</v>
      </c>
      <c r="I151" s="27"/>
      <c r="J151" s="37" t="s">
        <v>1812</v>
      </c>
      <c r="K151" s="21" t="s">
        <v>1812</v>
      </c>
    </row>
    <row r="152" spans="1:11" ht="25.5" thickBot="1">
      <c r="A152" s="21">
        <v>430175</v>
      </c>
      <c r="B152" s="21">
        <v>9</v>
      </c>
      <c r="C152" s="21">
        <v>1</v>
      </c>
      <c r="D152" s="22" t="s">
        <v>98</v>
      </c>
      <c r="E152" s="37" t="s">
        <v>1812</v>
      </c>
      <c r="F152" s="26"/>
      <c r="G152" s="37" t="s">
        <v>1812</v>
      </c>
      <c r="H152" s="21" t="s">
        <v>1812</v>
      </c>
      <c r="I152" s="27"/>
      <c r="J152" s="37" t="s">
        <v>1812</v>
      </c>
      <c r="K152" s="21" t="s">
        <v>1812</v>
      </c>
    </row>
    <row r="153" spans="1:11" ht="15.75" thickBot="1">
      <c r="A153" s="21">
        <v>430180</v>
      </c>
      <c r="B153" s="21">
        <v>18</v>
      </c>
      <c r="C153" s="21">
        <v>6</v>
      </c>
      <c r="D153" s="22" t="s">
        <v>107</v>
      </c>
      <c r="E153" s="37" t="s">
        <v>1812</v>
      </c>
      <c r="F153" s="26"/>
      <c r="G153" s="37" t="s">
        <v>1812</v>
      </c>
      <c r="H153" s="21" t="s">
        <v>1812</v>
      </c>
      <c r="I153" s="27"/>
      <c r="J153" s="37" t="s">
        <v>1812</v>
      </c>
      <c r="K153" s="21" t="s">
        <v>1812</v>
      </c>
    </row>
    <row r="154" spans="1:11" ht="25.5" thickBot="1">
      <c r="A154" s="21">
        <v>430185</v>
      </c>
      <c r="B154" s="21">
        <v>15</v>
      </c>
      <c r="C154" s="21">
        <v>2</v>
      </c>
      <c r="D154" s="22" t="s">
        <v>100</v>
      </c>
      <c r="E154" s="37" t="s">
        <v>1812</v>
      </c>
      <c r="F154" s="26"/>
      <c r="G154" s="37" t="s">
        <v>1812</v>
      </c>
      <c r="H154" s="21" t="s">
        <v>1812</v>
      </c>
      <c r="I154" s="27"/>
      <c r="J154" s="37" t="s">
        <v>1812</v>
      </c>
      <c r="K154" s="21" t="s">
        <v>1812</v>
      </c>
    </row>
    <row r="155" spans="1:11" ht="25.5" thickBot="1">
      <c r="A155" s="21">
        <v>431171</v>
      </c>
      <c r="B155" s="21">
        <v>3</v>
      </c>
      <c r="C155" s="21">
        <v>10</v>
      </c>
      <c r="D155" s="22" t="s">
        <v>380</v>
      </c>
      <c r="E155" s="37" t="s">
        <v>1812</v>
      </c>
      <c r="F155" s="26"/>
      <c r="G155" s="37" t="s">
        <v>1812</v>
      </c>
      <c r="H155" s="21" t="s">
        <v>1812</v>
      </c>
      <c r="I155" s="27"/>
      <c r="J155" s="37" t="s">
        <v>1812</v>
      </c>
      <c r="K155" s="21" t="s">
        <v>1812</v>
      </c>
    </row>
    <row r="156" spans="1:11" ht="25.5" thickBot="1">
      <c r="A156" s="21">
        <v>430192</v>
      </c>
      <c r="B156" s="21">
        <v>16</v>
      </c>
      <c r="C156" s="21">
        <v>11</v>
      </c>
      <c r="D156" s="22" t="s">
        <v>105</v>
      </c>
      <c r="E156" s="37" t="s">
        <v>1812</v>
      </c>
      <c r="F156" s="26"/>
      <c r="G156" s="37" t="s">
        <v>1812</v>
      </c>
      <c r="H156" s="21" t="s">
        <v>1812</v>
      </c>
      <c r="I156" s="27"/>
      <c r="J156" s="37" t="s">
        <v>1812</v>
      </c>
      <c r="K156" s="21" t="s">
        <v>1812</v>
      </c>
    </row>
    <row r="157" spans="1:11" ht="25.5" thickBot="1">
      <c r="A157" s="21">
        <v>430195</v>
      </c>
      <c r="B157" s="21">
        <v>20</v>
      </c>
      <c r="C157" s="21">
        <v>15</v>
      </c>
      <c r="D157" s="22" t="s">
        <v>106</v>
      </c>
      <c r="E157" s="37" t="s">
        <v>1812</v>
      </c>
      <c r="F157" s="26"/>
      <c r="G157" s="37" t="s">
        <v>1812</v>
      </c>
      <c r="H157" s="21" t="s">
        <v>1812</v>
      </c>
      <c r="I157" s="27"/>
      <c r="J157" s="37" t="s">
        <v>1812</v>
      </c>
      <c r="K157" s="21" t="s">
        <v>1812</v>
      </c>
    </row>
    <row r="158" spans="1:11" ht="25.5" thickBot="1">
      <c r="A158" s="21">
        <v>430200</v>
      </c>
      <c r="B158" s="21">
        <v>19</v>
      </c>
      <c r="C158" s="21">
        <v>6</v>
      </c>
      <c r="D158" s="22" t="s">
        <v>109</v>
      </c>
      <c r="E158" s="37" t="s">
        <v>1812</v>
      </c>
      <c r="F158" s="26"/>
      <c r="G158" s="37" t="s">
        <v>1812</v>
      </c>
      <c r="H158" s="21" t="s">
        <v>1812</v>
      </c>
      <c r="I158" s="27"/>
      <c r="J158" s="37" t="s">
        <v>1812</v>
      </c>
      <c r="K158" s="21" t="s">
        <v>1812</v>
      </c>
    </row>
    <row r="159" spans="1:11" ht="37.5" thickBot="1">
      <c r="A159" s="21">
        <v>430215</v>
      </c>
      <c r="B159" s="21">
        <v>20</v>
      </c>
      <c r="C159" s="21">
        <v>15</v>
      </c>
      <c r="D159" s="22" t="s">
        <v>115</v>
      </c>
      <c r="E159" s="37" t="s">
        <v>1812</v>
      </c>
      <c r="F159" s="26"/>
      <c r="G159" s="37" t="s">
        <v>1812</v>
      </c>
      <c r="H159" s="21" t="s">
        <v>1812</v>
      </c>
      <c r="I159" s="27"/>
      <c r="J159" s="37" t="s">
        <v>1812</v>
      </c>
      <c r="K159" s="21" t="s">
        <v>1812</v>
      </c>
    </row>
    <row r="160" spans="1:11" ht="25.5" thickBot="1">
      <c r="A160" s="21">
        <v>430220</v>
      </c>
      <c r="B160" s="21">
        <v>14</v>
      </c>
      <c r="C160" s="21">
        <v>14</v>
      </c>
      <c r="D160" s="22" t="s">
        <v>116</v>
      </c>
      <c r="E160" s="37" t="s">
        <v>1812</v>
      </c>
      <c r="F160" s="26"/>
      <c r="G160" s="37" t="s">
        <v>1812</v>
      </c>
      <c r="H160" s="21" t="s">
        <v>1812</v>
      </c>
      <c r="I160" s="27"/>
      <c r="J160" s="37" t="s">
        <v>1812</v>
      </c>
      <c r="K160" s="21" t="s">
        <v>1812</v>
      </c>
    </row>
    <row r="161" spans="1:11" ht="37.5" thickBot="1">
      <c r="A161" s="21">
        <v>430222</v>
      </c>
      <c r="B161" s="21">
        <v>12</v>
      </c>
      <c r="C161" s="21">
        <v>9</v>
      </c>
      <c r="D161" s="22" t="s">
        <v>117</v>
      </c>
      <c r="E161" s="37" t="s">
        <v>1812</v>
      </c>
      <c r="F161" s="26"/>
      <c r="G161" s="37" t="s">
        <v>1812</v>
      </c>
      <c r="H161" s="21" t="s">
        <v>1812</v>
      </c>
      <c r="I161" s="27"/>
      <c r="J161" s="37" t="s">
        <v>1812</v>
      </c>
      <c r="K161" s="21" t="s">
        <v>1812</v>
      </c>
    </row>
    <row r="162" spans="1:11" ht="25.5" thickBot="1">
      <c r="A162" s="21">
        <v>430223</v>
      </c>
      <c r="B162" s="21">
        <v>12</v>
      </c>
      <c r="C162" s="21">
        <v>9</v>
      </c>
      <c r="D162" s="22" t="s">
        <v>118</v>
      </c>
      <c r="E162" s="37" t="s">
        <v>1812</v>
      </c>
      <c r="F162" s="26"/>
      <c r="G162" s="37" t="s">
        <v>1812</v>
      </c>
      <c r="H162" s="21" t="s">
        <v>1812</v>
      </c>
      <c r="I162" s="27"/>
      <c r="J162" s="37" t="s">
        <v>1812</v>
      </c>
      <c r="K162" s="21" t="s">
        <v>1812</v>
      </c>
    </row>
    <row r="163" spans="1:11" ht="25.5" thickBot="1">
      <c r="A163" s="21">
        <v>430225</v>
      </c>
      <c r="B163" s="21">
        <v>25</v>
      </c>
      <c r="C163" s="21">
        <v>5</v>
      </c>
      <c r="D163" s="22" t="s">
        <v>119</v>
      </c>
      <c r="E163" s="37" t="s">
        <v>1812</v>
      </c>
      <c r="F163" s="26"/>
      <c r="G163" s="37" t="s">
        <v>1812</v>
      </c>
      <c r="H163" s="21" t="s">
        <v>1812</v>
      </c>
      <c r="I163" s="27"/>
      <c r="J163" s="37" t="s">
        <v>1812</v>
      </c>
      <c r="K163" s="21" t="s">
        <v>1812</v>
      </c>
    </row>
    <row r="164" spans="1:11" ht="25.5" thickBot="1">
      <c r="A164" s="21">
        <v>430230</v>
      </c>
      <c r="B164" s="21">
        <v>24</v>
      </c>
      <c r="C164" s="21">
        <v>5</v>
      </c>
      <c r="D164" s="22" t="s">
        <v>120</v>
      </c>
      <c r="E164" s="37" t="s">
        <v>1812</v>
      </c>
      <c r="F164" s="26"/>
      <c r="G164" s="37" t="s">
        <v>1812</v>
      </c>
      <c r="H164" s="21" t="s">
        <v>1812</v>
      </c>
      <c r="I164" s="27"/>
      <c r="J164" s="37" t="s">
        <v>1812</v>
      </c>
      <c r="K164" s="21" t="s">
        <v>1812</v>
      </c>
    </row>
    <row r="165" spans="1:11" ht="25.5" thickBot="1">
      <c r="A165" s="21">
        <v>430235</v>
      </c>
      <c r="B165" s="21">
        <v>26</v>
      </c>
      <c r="C165" s="21">
        <v>5</v>
      </c>
      <c r="D165" s="22" t="s">
        <v>121</v>
      </c>
      <c r="E165" s="37" t="s">
        <v>1812</v>
      </c>
      <c r="F165" s="26"/>
      <c r="G165" s="37" t="s">
        <v>1812</v>
      </c>
      <c r="H165" s="21" t="s">
        <v>1812</v>
      </c>
      <c r="I165" s="27"/>
      <c r="J165" s="37" t="s">
        <v>1812</v>
      </c>
      <c r="K165" s="21" t="s">
        <v>1812</v>
      </c>
    </row>
    <row r="166" spans="1:11" ht="37.5" thickBot="1">
      <c r="A166" s="21">
        <v>430237</v>
      </c>
      <c r="B166" s="21">
        <v>15</v>
      </c>
      <c r="C166" s="21">
        <v>2</v>
      </c>
      <c r="D166" s="22" t="s">
        <v>122</v>
      </c>
      <c r="E166" s="37" t="s">
        <v>1812</v>
      </c>
      <c r="F166" s="26"/>
      <c r="G166" s="37" t="s">
        <v>1812</v>
      </c>
      <c r="H166" s="21" t="s">
        <v>1812</v>
      </c>
      <c r="I166" s="27"/>
      <c r="J166" s="37" t="s">
        <v>1812</v>
      </c>
      <c r="K166" s="21" t="s">
        <v>1812</v>
      </c>
    </row>
    <row r="167" spans="1:11" ht="37.5" thickBot="1">
      <c r="A167" s="21">
        <v>430240</v>
      </c>
      <c r="B167" s="21">
        <v>30</v>
      </c>
      <c r="C167" s="21">
        <v>16</v>
      </c>
      <c r="D167" s="22" t="s">
        <v>123</v>
      </c>
      <c r="E167" s="37" t="s">
        <v>1812</v>
      </c>
      <c r="F167" s="26"/>
      <c r="G167" s="37" t="s">
        <v>1812</v>
      </c>
      <c r="H167" s="21" t="s">
        <v>1812</v>
      </c>
      <c r="I167" s="27"/>
      <c r="J167" s="37" t="s">
        <v>1812</v>
      </c>
      <c r="K167" s="21" t="s">
        <v>1812</v>
      </c>
    </row>
    <row r="168" spans="1:11" ht="25.5" thickBot="1">
      <c r="A168" s="21">
        <v>430245</v>
      </c>
      <c r="B168" s="21">
        <v>29</v>
      </c>
      <c r="C168" s="21">
        <v>16</v>
      </c>
      <c r="D168" s="22" t="s">
        <v>125</v>
      </c>
      <c r="E168" s="37" t="s">
        <v>1812</v>
      </c>
      <c r="F168" s="26"/>
      <c r="G168" s="37" t="s">
        <v>1812</v>
      </c>
      <c r="H168" s="21" t="s">
        <v>1812</v>
      </c>
      <c r="I168" s="27"/>
      <c r="J168" s="37" t="s">
        <v>1812</v>
      </c>
      <c r="K168" s="21" t="s">
        <v>1812</v>
      </c>
    </row>
    <row r="169" spans="1:11" ht="25.5" thickBot="1">
      <c r="A169" s="21">
        <v>430250</v>
      </c>
      <c r="B169" s="21">
        <v>11</v>
      </c>
      <c r="C169" s="21">
        <v>12</v>
      </c>
      <c r="D169" s="22" t="s">
        <v>127</v>
      </c>
      <c r="E169" s="37" t="s">
        <v>1812</v>
      </c>
      <c r="F169" s="26"/>
      <c r="G169" s="37" t="s">
        <v>1812</v>
      </c>
      <c r="H169" s="21" t="s">
        <v>1812</v>
      </c>
      <c r="I169" s="27"/>
      <c r="J169" s="37" t="s">
        <v>1812</v>
      </c>
      <c r="K169" s="21" t="s">
        <v>1812</v>
      </c>
    </row>
    <row r="170" spans="1:11" ht="15.75" thickBot="1">
      <c r="A170" s="21">
        <v>430258</v>
      </c>
      <c r="B170" s="21">
        <v>13</v>
      </c>
      <c r="C170" s="21">
        <v>17</v>
      </c>
      <c r="D170" s="22" t="s">
        <v>128</v>
      </c>
      <c r="E170" s="37" t="s">
        <v>1812</v>
      </c>
      <c r="F170" s="26"/>
      <c r="G170" s="37" t="s">
        <v>1812</v>
      </c>
      <c r="H170" s="21" t="s">
        <v>1812</v>
      </c>
      <c r="I170" s="27"/>
      <c r="J170" s="37" t="s">
        <v>1812</v>
      </c>
      <c r="K170" s="21" t="s">
        <v>1812</v>
      </c>
    </row>
    <row r="171" spans="1:11" ht="15.75" thickBot="1">
      <c r="A171" s="21">
        <v>430260</v>
      </c>
      <c r="B171" s="21">
        <v>20</v>
      </c>
      <c r="C171" s="21">
        <v>15</v>
      </c>
      <c r="D171" s="22" t="s">
        <v>129</v>
      </c>
      <c r="E171" s="37" t="s">
        <v>1812</v>
      </c>
      <c r="F171" s="26"/>
      <c r="G171" s="37" t="s">
        <v>1812</v>
      </c>
      <c r="H171" s="21" t="s">
        <v>1812</v>
      </c>
      <c r="I171" s="27"/>
      <c r="J171" s="37" t="s">
        <v>1812</v>
      </c>
      <c r="K171" s="21" t="s">
        <v>1812</v>
      </c>
    </row>
    <row r="172" spans="1:11" ht="15.75" thickBot="1">
      <c r="A172" s="21">
        <v>430265</v>
      </c>
      <c r="B172" s="21">
        <v>8</v>
      </c>
      <c r="C172" s="21">
        <v>1</v>
      </c>
      <c r="D172" s="22" t="s">
        <v>130</v>
      </c>
      <c r="E172" s="37" t="s">
        <v>1812</v>
      </c>
      <c r="F172" s="26"/>
      <c r="G172" s="37" t="s">
        <v>1812</v>
      </c>
      <c r="H172" s="21" t="s">
        <v>1812</v>
      </c>
      <c r="I172" s="27"/>
      <c r="J172" s="37" t="s">
        <v>1812</v>
      </c>
      <c r="K172" s="21" t="s">
        <v>1812</v>
      </c>
    </row>
    <row r="173" spans="1:11" ht="25.5" thickBot="1">
      <c r="A173" s="21">
        <v>431175</v>
      </c>
      <c r="B173" s="21">
        <v>3</v>
      </c>
      <c r="C173" s="21">
        <v>10</v>
      </c>
      <c r="D173" s="22" t="s">
        <v>384</v>
      </c>
      <c r="E173" s="37" t="s">
        <v>1812</v>
      </c>
      <c r="F173" s="26"/>
      <c r="G173" s="37" t="s">
        <v>1812</v>
      </c>
      <c r="H173" s="21" t="s">
        <v>1812</v>
      </c>
      <c r="I173" s="27"/>
      <c r="J173" s="37" t="s">
        <v>1812</v>
      </c>
      <c r="K173" s="21" t="s">
        <v>1812</v>
      </c>
    </row>
    <row r="174" spans="1:11" ht="25.5" thickBot="1">
      <c r="A174" s="21">
        <v>430310</v>
      </c>
      <c r="B174" s="21">
        <v>10</v>
      </c>
      <c r="C174" s="21">
        <v>1</v>
      </c>
      <c r="D174" s="22" t="s">
        <v>138</v>
      </c>
      <c r="E174" s="37" t="s">
        <v>1812</v>
      </c>
      <c r="F174" s="26"/>
      <c r="G174" s="37" t="s">
        <v>1812</v>
      </c>
      <c r="H174" s="21" t="s">
        <v>1812</v>
      </c>
      <c r="I174" s="27"/>
      <c r="J174" s="37" t="s">
        <v>1812</v>
      </c>
      <c r="K174" s="21" t="s">
        <v>1812</v>
      </c>
    </row>
    <row r="175" spans="1:11" ht="15.75" thickBot="1">
      <c r="A175" s="21">
        <v>430330</v>
      </c>
      <c r="B175" s="21">
        <v>11</v>
      </c>
      <c r="C175" s="21">
        <v>12</v>
      </c>
      <c r="D175" s="22" t="s">
        <v>142</v>
      </c>
      <c r="E175" s="37" t="s">
        <v>1812</v>
      </c>
      <c r="F175" s="26"/>
      <c r="G175" s="37" t="s">
        <v>1812</v>
      </c>
      <c r="H175" s="21" t="s">
        <v>1812</v>
      </c>
      <c r="I175" s="27"/>
      <c r="J175" s="37" t="s">
        <v>1812</v>
      </c>
      <c r="K175" s="21" t="s">
        <v>1812</v>
      </c>
    </row>
    <row r="176" spans="1:11" ht="15.75" thickBot="1">
      <c r="A176" s="21">
        <v>430340</v>
      </c>
      <c r="B176" s="21">
        <v>15</v>
      </c>
      <c r="C176" s="21">
        <v>2</v>
      </c>
      <c r="D176" s="22" t="s">
        <v>143</v>
      </c>
      <c r="E176" s="37" t="s">
        <v>1812</v>
      </c>
      <c r="F176" s="26"/>
      <c r="G176" s="37" t="s">
        <v>1812</v>
      </c>
      <c r="H176" s="21" t="s">
        <v>1812</v>
      </c>
      <c r="I176" s="27"/>
      <c r="J176" s="37" t="s">
        <v>1812</v>
      </c>
      <c r="K176" s="21" t="s">
        <v>1812</v>
      </c>
    </row>
    <row r="177" spans="1:11" ht="15.75" thickBot="1">
      <c r="A177" s="21">
        <v>430355</v>
      </c>
      <c r="B177" s="21">
        <v>17</v>
      </c>
      <c r="C177" s="21">
        <v>6</v>
      </c>
      <c r="D177" s="22" t="s">
        <v>146</v>
      </c>
      <c r="E177" s="37" t="s">
        <v>1812</v>
      </c>
      <c r="F177" s="26"/>
      <c r="G177" s="37" t="s">
        <v>1812</v>
      </c>
      <c r="H177" s="21" t="s">
        <v>1812</v>
      </c>
      <c r="I177" s="27"/>
      <c r="J177" s="37" t="s">
        <v>1812</v>
      </c>
      <c r="K177" s="21" t="s">
        <v>1812</v>
      </c>
    </row>
    <row r="178" spans="1:11" ht="25.5" thickBot="1">
      <c r="A178" s="21">
        <v>430360</v>
      </c>
      <c r="B178" s="21">
        <v>6</v>
      </c>
      <c r="C178" s="21">
        <v>1</v>
      </c>
      <c r="D178" s="22" t="s">
        <v>147</v>
      </c>
      <c r="E178" s="37" t="s">
        <v>1812</v>
      </c>
      <c r="F178" s="26"/>
      <c r="G178" s="37" t="s">
        <v>1812</v>
      </c>
      <c r="H178" s="21" t="s">
        <v>1812</v>
      </c>
      <c r="I178" s="27"/>
      <c r="J178" s="37" t="s">
        <v>1812</v>
      </c>
      <c r="K178" s="21" t="s">
        <v>1812</v>
      </c>
    </row>
    <row r="179" spans="1:11" ht="25.5" thickBot="1">
      <c r="A179" s="21">
        <v>430367</v>
      </c>
      <c r="B179" s="21">
        <v>24</v>
      </c>
      <c r="C179" s="21">
        <v>5</v>
      </c>
      <c r="D179" s="22" t="s">
        <v>149</v>
      </c>
      <c r="E179" s="37" t="s">
        <v>1812</v>
      </c>
      <c r="F179" s="26"/>
      <c r="G179" s="37" t="s">
        <v>1812</v>
      </c>
      <c r="H179" s="21" t="s">
        <v>1812</v>
      </c>
      <c r="I179" s="27"/>
      <c r="J179" s="37" t="s">
        <v>1812</v>
      </c>
      <c r="K179" s="21" t="s">
        <v>1812</v>
      </c>
    </row>
    <row r="180" spans="1:11" ht="37.5" thickBot="1">
      <c r="A180" s="21">
        <v>430370</v>
      </c>
      <c r="B180" s="21">
        <v>14</v>
      </c>
      <c r="C180" s="21">
        <v>14</v>
      </c>
      <c r="D180" s="22" t="s">
        <v>150</v>
      </c>
      <c r="E180" s="37" t="s">
        <v>1812</v>
      </c>
      <c r="F180" s="26"/>
      <c r="G180" s="37" t="s">
        <v>1812</v>
      </c>
      <c r="H180" s="21" t="s">
        <v>1812</v>
      </c>
      <c r="I180" s="27"/>
      <c r="J180" s="37" t="s">
        <v>1812</v>
      </c>
      <c r="K180" s="21" t="s">
        <v>1812</v>
      </c>
    </row>
    <row r="181" spans="1:11" ht="25.5" thickBot="1">
      <c r="A181" s="21">
        <v>430380</v>
      </c>
      <c r="B181" s="21">
        <v>16</v>
      </c>
      <c r="C181" s="21">
        <v>11</v>
      </c>
      <c r="D181" s="22" t="s">
        <v>151</v>
      </c>
      <c r="E181" s="37" t="s">
        <v>1812</v>
      </c>
      <c r="F181" s="26"/>
      <c r="G181" s="37" t="s">
        <v>1812</v>
      </c>
      <c r="H181" s="21" t="s">
        <v>1812</v>
      </c>
      <c r="I181" s="27"/>
      <c r="J181" s="37" t="s">
        <v>1812</v>
      </c>
      <c r="K181" s="21" t="s">
        <v>1812</v>
      </c>
    </row>
    <row r="182" spans="1:11" ht="25.5" thickBot="1">
      <c r="A182" s="21">
        <v>430390</v>
      </c>
      <c r="B182" s="21">
        <v>7</v>
      </c>
      <c r="C182" s="21">
        <v>1</v>
      </c>
      <c r="D182" s="22" t="s">
        <v>152</v>
      </c>
      <c r="E182" s="37" t="s">
        <v>1812</v>
      </c>
      <c r="F182" s="26"/>
      <c r="G182" s="37" t="s">
        <v>1812</v>
      </c>
      <c r="H182" s="21" t="s">
        <v>1812</v>
      </c>
      <c r="I182" s="27"/>
      <c r="J182" s="37" t="s">
        <v>1812</v>
      </c>
      <c r="K182" s="21" t="s">
        <v>1812</v>
      </c>
    </row>
    <row r="183" spans="1:11" ht="25.5" thickBot="1">
      <c r="A183" s="21">
        <v>430400</v>
      </c>
      <c r="B183" s="21">
        <v>13</v>
      </c>
      <c r="C183" s="21">
        <v>17</v>
      </c>
      <c r="D183" s="22" t="s">
        <v>154</v>
      </c>
      <c r="E183" s="37" t="s">
        <v>1812</v>
      </c>
      <c r="F183" s="26"/>
      <c r="G183" s="37" t="s">
        <v>1812</v>
      </c>
      <c r="H183" s="21" t="s">
        <v>1812</v>
      </c>
      <c r="I183" s="27"/>
      <c r="J183" s="37" t="s">
        <v>1812</v>
      </c>
      <c r="K183" s="21" t="s">
        <v>1812</v>
      </c>
    </row>
    <row r="184" spans="1:11" ht="25.5" thickBot="1">
      <c r="A184" s="21">
        <v>430410</v>
      </c>
      <c r="B184" s="21">
        <v>19</v>
      </c>
      <c r="C184" s="21">
        <v>6</v>
      </c>
      <c r="D184" s="22" t="s">
        <v>155</v>
      </c>
      <c r="E184" s="37" t="s">
        <v>1812</v>
      </c>
      <c r="F184" s="26"/>
      <c r="G184" s="37" t="s">
        <v>1812</v>
      </c>
      <c r="H184" s="21" t="s">
        <v>1812</v>
      </c>
      <c r="I184" s="27"/>
      <c r="J184" s="37" t="s">
        <v>1812</v>
      </c>
      <c r="K184" s="21" t="s">
        <v>1812</v>
      </c>
    </row>
    <row r="185" spans="1:11" ht="25.5" thickBot="1">
      <c r="A185" s="21">
        <v>430420</v>
      </c>
      <c r="B185" s="21">
        <v>28</v>
      </c>
      <c r="C185" s="21">
        <v>13</v>
      </c>
      <c r="D185" s="22" t="s">
        <v>156</v>
      </c>
      <c r="E185" s="37" t="s">
        <v>1812</v>
      </c>
      <c r="F185" s="26"/>
      <c r="G185" s="37" t="s">
        <v>1812</v>
      </c>
      <c r="H185" s="21" t="s">
        <v>1812</v>
      </c>
      <c r="I185" s="27"/>
      <c r="J185" s="37" t="s">
        <v>1812</v>
      </c>
      <c r="K185" s="21" t="s">
        <v>1812</v>
      </c>
    </row>
    <row r="186" spans="1:11" ht="25.5" thickBot="1">
      <c r="A186" s="21">
        <v>430430</v>
      </c>
      <c r="B186" s="21">
        <v>14</v>
      </c>
      <c r="C186" s="21">
        <v>14</v>
      </c>
      <c r="D186" s="22" t="s">
        <v>158</v>
      </c>
      <c r="E186" s="37" t="s">
        <v>1812</v>
      </c>
      <c r="F186" s="26"/>
      <c r="G186" s="37" t="s">
        <v>1812</v>
      </c>
      <c r="H186" s="21" t="s">
        <v>1812</v>
      </c>
      <c r="I186" s="27"/>
      <c r="J186" s="37" t="s">
        <v>1812</v>
      </c>
      <c r="K186" s="21" t="s">
        <v>1812</v>
      </c>
    </row>
    <row r="187" spans="1:11" ht="25.5" thickBot="1">
      <c r="A187" s="21">
        <v>430461</v>
      </c>
      <c r="B187" s="21">
        <v>29</v>
      </c>
      <c r="C187" s="21">
        <v>16</v>
      </c>
      <c r="D187" s="22" t="s">
        <v>167</v>
      </c>
      <c r="E187" s="37" t="s">
        <v>1812</v>
      </c>
      <c r="F187" s="26"/>
      <c r="G187" s="37" t="s">
        <v>1812</v>
      </c>
      <c r="H187" s="21" t="s">
        <v>1812</v>
      </c>
      <c r="I187" s="27"/>
      <c r="J187" s="37" t="s">
        <v>1812</v>
      </c>
      <c r="K187" s="21" t="s">
        <v>1812</v>
      </c>
    </row>
    <row r="188" spans="1:11" ht="37.5" thickBot="1">
      <c r="A188" s="21">
        <v>430462</v>
      </c>
      <c r="B188" s="21">
        <v>18</v>
      </c>
      <c r="C188" s="21">
        <v>6</v>
      </c>
      <c r="D188" s="22" t="s">
        <v>168</v>
      </c>
      <c r="E188" s="37" t="s">
        <v>1812</v>
      </c>
      <c r="F188" s="26"/>
      <c r="G188" s="37" t="s">
        <v>1812</v>
      </c>
      <c r="H188" s="21" t="s">
        <v>1812</v>
      </c>
      <c r="I188" s="27"/>
      <c r="J188" s="37" t="s">
        <v>1812</v>
      </c>
      <c r="K188" s="21" t="s">
        <v>1812</v>
      </c>
    </row>
    <row r="189" spans="1:11" ht="25.5" thickBot="1">
      <c r="A189" s="21">
        <v>430463</v>
      </c>
      <c r="B189" s="21">
        <v>4</v>
      </c>
      <c r="C189" s="21">
        <v>18</v>
      </c>
      <c r="D189" s="22" t="s">
        <v>169</v>
      </c>
      <c r="E189" s="37" t="s">
        <v>1812</v>
      </c>
      <c r="F189" s="26"/>
      <c r="G189" s="37" t="s">
        <v>1812</v>
      </c>
      <c r="H189" s="21" t="s">
        <v>1812</v>
      </c>
      <c r="I189" s="27"/>
      <c r="J189" s="37" t="s">
        <v>1812</v>
      </c>
      <c r="K189" s="21" t="s">
        <v>1812</v>
      </c>
    </row>
    <row r="190" spans="1:11" ht="15.75" thickBot="1">
      <c r="A190" s="21">
        <v>431210</v>
      </c>
      <c r="B190" s="21">
        <v>2</v>
      </c>
      <c r="C190" s="21">
        <v>4</v>
      </c>
      <c r="D190" s="22" t="s">
        <v>392</v>
      </c>
      <c r="E190" s="37" t="s">
        <v>1812</v>
      </c>
      <c r="F190" s="26"/>
      <c r="G190" s="37" t="s">
        <v>1812</v>
      </c>
      <c r="H190" s="21" t="s">
        <v>1812</v>
      </c>
      <c r="I190" s="27"/>
      <c r="J190" s="37" t="s">
        <v>1812</v>
      </c>
      <c r="K190" s="21" t="s">
        <v>1812</v>
      </c>
    </row>
    <row r="191" spans="1:11" ht="25.5" thickBot="1">
      <c r="A191" s="21">
        <v>431245</v>
      </c>
      <c r="B191" s="21">
        <v>21</v>
      </c>
      <c r="C191" s="21">
        <v>3</v>
      </c>
      <c r="D191" s="22" t="s">
        <v>406</v>
      </c>
      <c r="E191" s="36">
        <v>1700</v>
      </c>
      <c r="F191" s="26"/>
      <c r="G191" s="36">
        <v>1700</v>
      </c>
      <c r="H191" s="21">
        <v>1</v>
      </c>
      <c r="I191" s="27"/>
      <c r="J191" s="37" t="s">
        <v>1823</v>
      </c>
      <c r="K191" s="21">
        <v>0</v>
      </c>
    </row>
    <row r="192" spans="1:11" ht="25.5" thickBot="1">
      <c r="A192" s="21">
        <v>430468</v>
      </c>
      <c r="B192" s="21">
        <v>8</v>
      </c>
      <c r="C192" s="21">
        <v>1</v>
      </c>
      <c r="D192" s="22" t="s">
        <v>173</v>
      </c>
      <c r="E192" s="37" t="s">
        <v>1812</v>
      </c>
      <c r="F192" s="26"/>
      <c r="G192" s="37" t="s">
        <v>1812</v>
      </c>
      <c r="H192" s="21" t="s">
        <v>1812</v>
      </c>
      <c r="I192" s="27"/>
      <c r="J192" s="37" t="s">
        <v>1812</v>
      </c>
      <c r="K192" s="21" t="s">
        <v>1812</v>
      </c>
    </row>
    <row r="193" spans="1:11" ht="15.75" thickBot="1">
      <c r="A193" s="21">
        <v>430469</v>
      </c>
      <c r="B193" s="21">
        <v>29</v>
      </c>
      <c r="C193" s="21">
        <v>16</v>
      </c>
      <c r="D193" s="22" t="s">
        <v>174</v>
      </c>
      <c r="E193" s="37" t="s">
        <v>1812</v>
      </c>
      <c r="F193" s="26"/>
      <c r="G193" s="37" t="s">
        <v>1812</v>
      </c>
      <c r="H193" s="21" t="s">
        <v>1812</v>
      </c>
      <c r="I193" s="27"/>
      <c r="J193" s="37" t="s">
        <v>1812</v>
      </c>
      <c r="K193" s="21" t="s">
        <v>1812</v>
      </c>
    </row>
    <row r="194" spans="1:11" ht="25.5" thickBot="1">
      <c r="A194" s="21">
        <v>430480</v>
      </c>
      <c r="B194" s="21">
        <v>25</v>
      </c>
      <c r="C194" s="21">
        <v>5</v>
      </c>
      <c r="D194" s="22" t="s">
        <v>180</v>
      </c>
      <c r="E194" s="37" t="s">
        <v>1812</v>
      </c>
      <c r="F194" s="26"/>
      <c r="G194" s="37" t="s">
        <v>1812</v>
      </c>
      <c r="H194" s="21" t="s">
        <v>1812</v>
      </c>
      <c r="I194" s="27"/>
      <c r="J194" s="37" t="s">
        <v>1812</v>
      </c>
      <c r="K194" s="21" t="s">
        <v>1812</v>
      </c>
    </row>
    <row r="195" spans="1:11" ht="25.5" thickBot="1">
      <c r="A195" s="21">
        <v>430485</v>
      </c>
      <c r="B195" s="21">
        <v>16</v>
      </c>
      <c r="C195" s="21">
        <v>11</v>
      </c>
      <c r="D195" s="22" t="s">
        <v>182</v>
      </c>
      <c r="E195" s="37" t="s">
        <v>1812</v>
      </c>
      <c r="F195" s="26"/>
      <c r="G195" s="37" t="s">
        <v>1812</v>
      </c>
      <c r="H195" s="21" t="s">
        <v>1812</v>
      </c>
      <c r="I195" s="27"/>
      <c r="J195" s="37" t="s">
        <v>1812</v>
      </c>
      <c r="K195" s="21" t="s">
        <v>1812</v>
      </c>
    </row>
    <row r="196" spans="1:11" ht="15.75" thickBot="1">
      <c r="A196" s="21">
        <v>430490</v>
      </c>
      <c r="B196" s="21">
        <v>17</v>
      </c>
      <c r="C196" s="21">
        <v>6</v>
      </c>
      <c r="D196" s="22" t="s">
        <v>183</v>
      </c>
      <c r="E196" s="37" t="s">
        <v>1812</v>
      </c>
      <c r="F196" s="26"/>
      <c r="G196" s="37" t="s">
        <v>1812</v>
      </c>
      <c r="H196" s="21" t="s">
        <v>1812</v>
      </c>
      <c r="I196" s="27"/>
      <c r="J196" s="37" t="s">
        <v>1812</v>
      </c>
      <c r="K196" s="21" t="s">
        <v>1812</v>
      </c>
    </row>
    <row r="197" spans="1:11" ht="15.75" thickBot="1">
      <c r="A197" s="21">
        <v>430495</v>
      </c>
      <c r="B197" s="21">
        <v>18</v>
      </c>
      <c r="C197" s="21">
        <v>6</v>
      </c>
      <c r="D197" s="22" t="s">
        <v>185</v>
      </c>
      <c r="E197" s="37" t="s">
        <v>1812</v>
      </c>
      <c r="F197" s="26"/>
      <c r="G197" s="37" t="s">
        <v>1812</v>
      </c>
      <c r="H197" s="21" t="s">
        <v>1812</v>
      </c>
      <c r="I197" s="27"/>
      <c r="J197" s="37" t="s">
        <v>1812</v>
      </c>
      <c r="K197" s="21" t="s">
        <v>1812</v>
      </c>
    </row>
    <row r="198" spans="1:11" ht="25.5" thickBot="1">
      <c r="A198" s="21">
        <v>430510</v>
      </c>
      <c r="B198" s="21">
        <v>23</v>
      </c>
      <c r="C198" s="21">
        <v>5</v>
      </c>
      <c r="D198" s="22" t="s">
        <v>188</v>
      </c>
      <c r="E198" s="37" t="s">
        <v>1812</v>
      </c>
      <c r="F198" s="26"/>
      <c r="G198" s="37" t="s">
        <v>1812</v>
      </c>
      <c r="H198" s="21" t="s">
        <v>1812</v>
      </c>
      <c r="I198" s="27"/>
      <c r="J198" s="37" t="s">
        <v>1812</v>
      </c>
      <c r="K198" s="21" t="s">
        <v>1812</v>
      </c>
    </row>
    <row r="199" spans="1:11" ht="25.5" thickBot="1">
      <c r="A199" s="21">
        <v>430511</v>
      </c>
      <c r="B199" s="21">
        <v>16</v>
      </c>
      <c r="C199" s="21">
        <v>11</v>
      </c>
      <c r="D199" s="22" t="s">
        <v>190</v>
      </c>
      <c r="E199" s="37" t="s">
        <v>1812</v>
      </c>
      <c r="F199" s="26"/>
      <c r="G199" s="37" t="s">
        <v>1812</v>
      </c>
      <c r="H199" s="21" t="s">
        <v>1812</v>
      </c>
      <c r="I199" s="27"/>
      <c r="J199" s="37" t="s">
        <v>1812</v>
      </c>
      <c r="K199" s="21" t="s">
        <v>1812</v>
      </c>
    </row>
    <row r="200" spans="1:11" ht="25.5" thickBot="1">
      <c r="A200" s="21">
        <v>430513</v>
      </c>
      <c r="B200" s="21">
        <v>27</v>
      </c>
      <c r="C200" s="21">
        <v>8</v>
      </c>
      <c r="D200" s="22" t="s">
        <v>192</v>
      </c>
      <c r="E200" s="37" t="s">
        <v>1812</v>
      </c>
      <c r="F200" s="26"/>
      <c r="G200" s="37" t="s">
        <v>1812</v>
      </c>
      <c r="H200" s="21" t="s">
        <v>1812</v>
      </c>
      <c r="I200" s="27"/>
      <c r="J200" s="37" t="s">
        <v>1812</v>
      </c>
      <c r="K200" s="21" t="s">
        <v>1812</v>
      </c>
    </row>
    <row r="201" spans="1:11" ht="25.5" thickBot="1">
      <c r="A201" s="21">
        <v>430515</v>
      </c>
      <c r="B201" s="21">
        <v>20</v>
      </c>
      <c r="C201" s="21">
        <v>15</v>
      </c>
      <c r="D201" s="22" t="s">
        <v>194</v>
      </c>
      <c r="E201" s="37" t="s">
        <v>1812</v>
      </c>
      <c r="F201" s="26"/>
      <c r="G201" s="37" t="s">
        <v>1812</v>
      </c>
      <c r="H201" s="21" t="s">
        <v>1812</v>
      </c>
      <c r="I201" s="27"/>
      <c r="J201" s="37" t="s">
        <v>1812</v>
      </c>
      <c r="K201" s="21" t="s">
        <v>1812</v>
      </c>
    </row>
    <row r="202" spans="1:11" ht="25.5" thickBot="1">
      <c r="A202" s="21">
        <v>430520</v>
      </c>
      <c r="B202" s="21">
        <v>11</v>
      </c>
      <c r="C202" s="21">
        <v>12</v>
      </c>
      <c r="D202" s="22" t="s">
        <v>197</v>
      </c>
      <c r="E202" s="37" t="s">
        <v>1812</v>
      </c>
      <c r="F202" s="26"/>
      <c r="G202" s="37" t="s">
        <v>1812</v>
      </c>
      <c r="H202" s="21" t="s">
        <v>1812</v>
      </c>
      <c r="I202" s="27"/>
      <c r="J202" s="37" t="s">
        <v>1812</v>
      </c>
      <c r="K202" s="21" t="s">
        <v>1812</v>
      </c>
    </row>
    <row r="203" spans="1:11" ht="15.75" thickBot="1">
      <c r="A203" s="21">
        <v>430530</v>
      </c>
      <c r="B203" s="21">
        <v>20</v>
      </c>
      <c r="C203" s="21">
        <v>15</v>
      </c>
      <c r="D203" s="22" t="s">
        <v>198</v>
      </c>
      <c r="E203" s="37" t="s">
        <v>1812</v>
      </c>
      <c r="F203" s="26"/>
      <c r="G203" s="37" t="s">
        <v>1812</v>
      </c>
      <c r="H203" s="21" t="s">
        <v>1812</v>
      </c>
      <c r="I203" s="27"/>
      <c r="J203" s="37" t="s">
        <v>1812</v>
      </c>
      <c r="K203" s="21" t="s">
        <v>1812</v>
      </c>
    </row>
    <row r="204" spans="1:11" ht="15.75" thickBot="1">
      <c r="A204" s="21">
        <v>430540</v>
      </c>
      <c r="B204" s="21">
        <v>13</v>
      </c>
      <c r="C204" s="21">
        <v>17</v>
      </c>
      <c r="D204" s="22" t="s">
        <v>1813</v>
      </c>
      <c r="E204" s="37" t="s">
        <v>1812</v>
      </c>
      <c r="F204" s="26"/>
      <c r="G204" s="37" t="s">
        <v>1812</v>
      </c>
      <c r="H204" s="21" t="s">
        <v>1812</v>
      </c>
      <c r="I204" s="27"/>
      <c r="J204" s="37" t="s">
        <v>1812</v>
      </c>
      <c r="K204" s="21" t="s">
        <v>1812</v>
      </c>
    </row>
    <row r="205" spans="1:11" ht="37.5" thickBot="1">
      <c r="A205" s="21">
        <v>431303</v>
      </c>
      <c r="B205" s="21">
        <v>2</v>
      </c>
      <c r="C205" s="21">
        <v>4</v>
      </c>
      <c r="D205" s="22" t="s">
        <v>424</v>
      </c>
      <c r="E205" s="37" t="s">
        <v>1812</v>
      </c>
      <c r="F205" s="26"/>
      <c r="G205" s="37" t="s">
        <v>1812</v>
      </c>
      <c r="H205" s="21" t="s">
        <v>1812</v>
      </c>
      <c r="I205" s="27"/>
      <c r="J205" s="37" t="s">
        <v>1812</v>
      </c>
      <c r="K205" s="21" t="s">
        <v>1812</v>
      </c>
    </row>
    <row r="206" spans="1:11" ht="15.75" thickBot="1">
      <c r="A206" s="21">
        <v>430544</v>
      </c>
      <c r="B206" s="21">
        <v>9</v>
      </c>
      <c r="C206" s="21">
        <v>1</v>
      </c>
      <c r="D206" s="22" t="s">
        <v>206</v>
      </c>
      <c r="E206" s="37" t="s">
        <v>1812</v>
      </c>
      <c r="F206" s="26"/>
      <c r="G206" s="37" t="s">
        <v>1812</v>
      </c>
      <c r="H206" s="21" t="s">
        <v>1812</v>
      </c>
      <c r="I206" s="27"/>
      <c r="J206" s="37" t="s">
        <v>1812</v>
      </c>
      <c r="K206" s="21" t="s">
        <v>1812</v>
      </c>
    </row>
    <row r="207" spans="1:11" ht="15.75" thickBot="1">
      <c r="A207" s="21">
        <v>430545</v>
      </c>
      <c r="B207" s="21">
        <v>5</v>
      </c>
      <c r="C207" s="21">
        <v>18</v>
      </c>
      <c r="D207" s="22" t="s">
        <v>208</v>
      </c>
      <c r="E207" s="37" t="s">
        <v>1812</v>
      </c>
      <c r="F207" s="26"/>
      <c r="G207" s="37" t="s">
        <v>1812</v>
      </c>
      <c r="H207" s="21" t="s">
        <v>1812</v>
      </c>
      <c r="I207" s="27"/>
      <c r="J207" s="37" t="s">
        <v>1812</v>
      </c>
      <c r="K207" s="21" t="s">
        <v>1812</v>
      </c>
    </row>
    <row r="208" spans="1:11" ht="15.75" thickBot="1">
      <c r="A208" s="21">
        <v>430550</v>
      </c>
      <c r="B208" s="21">
        <v>17</v>
      </c>
      <c r="C208" s="21">
        <v>6</v>
      </c>
      <c r="D208" s="22" t="s">
        <v>210</v>
      </c>
      <c r="E208" s="37" t="s">
        <v>1812</v>
      </c>
      <c r="F208" s="26"/>
      <c r="G208" s="37" t="s">
        <v>1812</v>
      </c>
      <c r="H208" s="21" t="s">
        <v>1812</v>
      </c>
      <c r="I208" s="27"/>
      <c r="J208" s="37" t="s">
        <v>1812</v>
      </c>
      <c r="K208" s="21" t="s">
        <v>1812</v>
      </c>
    </row>
    <row r="209" spans="1:11" ht="15.75" thickBot="1">
      <c r="A209" s="21">
        <v>430558</v>
      </c>
      <c r="B209" s="21">
        <v>30</v>
      </c>
      <c r="C209" s="21">
        <v>16</v>
      </c>
      <c r="D209" s="22" t="s">
        <v>212</v>
      </c>
      <c r="E209" s="37" t="s">
        <v>1812</v>
      </c>
      <c r="F209" s="26"/>
      <c r="G209" s="37" t="s">
        <v>1812</v>
      </c>
      <c r="H209" s="21" t="s">
        <v>1812</v>
      </c>
      <c r="I209" s="27"/>
      <c r="J209" s="37" t="s">
        <v>1812</v>
      </c>
      <c r="K209" s="21" t="s">
        <v>1812</v>
      </c>
    </row>
    <row r="210" spans="1:11" ht="15.75" thickBot="1">
      <c r="A210" s="21">
        <v>430570</v>
      </c>
      <c r="B210" s="21">
        <v>13</v>
      </c>
      <c r="C210" s="21">
        <v>17</v>
      </c>
      <c r="D210" s="22" t="s">
        <v>214</v>
      </c>
      <c r="E210" s="37" t="s">
        <v>1812</v>
      </c>
      <c r="F210" s="26"/>
      <c r="G210" s="37" t="s">
        <v>1812</v>
      </c>
      <c r="H210" s="21" t="s">
        <v>1812</v>
      </c>
      <c r="I210" s="27"/>
      <c r="J210" s="37" t="s">
        <v>1812</v>
      </c>
      <c r="K210" s="21" t="s">
        <v>1812</v>
      </c>
    </row>
    <row r="211" spans="1:11" ht="25.5" thickBot="1">
      <c r="A211" s="21">
        <v>430583</v>
      </c>
      <c r="B211" s="21">
        <v>29</v>
      </c>
      <c r="C211" s="21">
        <v>16</v>
      </c>
      <c r="D211" s="22" t="s">
        <v>216</v>
      </c>
      <c r="E211" s="37" t="s">
        <v>1812</v>
      </c>
      <c r="F211" s="26"/>
      <c r="G211" s="37" t="s">
        <v>1812</v>
      </c>
      <c r="H211" s="21" t="s">
        <v>1812</v>
      </c>
      <c r="I211" s="27"/>
      <c r="J211" s="37" t="s">
        <v>1812</v>
      </c>
      <c r="K211" s="21" t="s">
        <v>1812</v>
      </c>
    </row>
    <row r="212" spans="1:11" ht="25.5" thickBot="1">
      <c r="A212" s="21">
        <v>430585</v>
      </c>
      <c r="B212" s="21">
        <v>17</v>
      </c>
      <c r="C212" s="21">
        <v>6</v>
      </c>
      <c r="D212" s="22" t="s">
        <v>217</v>
      </c>
      <c r="E212" s="37" t="s">
        <v>1812</v>
      </c>
      <c r="F212" s="26"/>
      <c r="G212" s="37" t="s">
        <v>1812</v>
      </c>
      <c r="H212" s="21" t="s">
        <v>1812</v>
      </c>
      <c r="I212" s="27"/>
      <c r="J212" s="37" t="s">
        <v>1812</v>
      </c>
      <c r="K212" s="21" t="s">
        <v>1812</v>
      </c>
    </row>
    <row r="213" spans="1:11" ht="25.5" thickBot="1">
      <c r="A213" s="21">
        <v>430587</v>
      </c>
      <c r="B213" s="21">
        <v>13</v>
      </c>
      <c r="C213" s="21">
        <v>17</v>
      </c>
      <c r="D213" s="22" t="s">
        <v>218</v>
      </c>
      <c r="E213" s="37" t="s">
        <v>1812</v>
      </c>
      <c r="F213" s="26"/>
      <c r="G213" s="37" t="s">
        <v>1812</v>
      </c>
      <c r="H213" s="21" t="s">
        <v>1812</v>
      </c>
      <c r="I213" s="27"/>
      <c r="J213" s="37" t="s">
        <v>1812</v>
      </c>
      <c r="K213" s="21" t="s">
        <v>1812</v>
      </c>
    </row>
    <row r="214" spans="1:11" ht="25.5" thickBot="1">
      <c r="A214" s="21">
        <v>430590</v>
      </c>
      <c r="B214" s="21">
        <v>20</v>
      </c>
      <c r="C214" s="21">
        <v>15</v>
      </c>
      <c r="D214" s="22" t="s">
        <v>219</v>
      </c>
      <c r="E214" s="37" t="s">
        <v>1812</v>
      </c>
      <c r="F214" s="26"/>
      <c r="G214" s="37" t="s">
        <v>1812</v>
      </c>
      <c r="H214" s="21" t="s">
        <v>1812</v>
      </c>
      <c r="I214" s="27"/>
      <c r="J214" s="37" t="s">
        <v>1812</v>
      </c>
      <c r="K214" s="21" t="s">
        <v>1812</v>
      </c>
    </row>
    <row r="215" spans="1:11" ht="25.5" thickBot="1">
      <c r="A215" s="21">
        <v>430593</v>
      </c>
      <c r="B215" s="21">
        <v>25</v>
      </c>
      <c r="C215" s="21">
        <v>5</v>
      </c>
      <c r="D215" s="22" t="s">
        <v>220</v>
      </c>
      <c r="E215" s="37" t="s">
        <v>1812</v>
      </c>
      <c r="F215" s="26"/>
      <c r="G215" s="37" t="s">
        <v>1812</v>
      </c>
      <c r="H215" s="21" t="s">
        <v>1812</v>
      </c>
      <c r="I215" s="27"/>
      <c r="J215" s="37" t="s">
        <v>1812</v>
      </c>
      <c r="K215" s="21" t="s">
        <v>1812</v>
      </c>
    </row>
    <row r="216" spans="1:11" ht="15.75" thickBot="1">
      <c r="A216" s="21">
        <v>430595</v>
      </c>
      <c r="B216" s="21">
        <v>25</v>
      </c>
      <c r="C216" s="21">
        <v>5</v>
      </c>
      <c r="D216" s="22" t="s">
        <v>221</v>
      </c>
      <c r="E216" s="37" t="s">
        <v>1812</v>
      </c>
      <c r="F216" s="26"/>
      <c r="G216" s="37" t="s">
        <v>1812</v>
      </c>
      <c r="H216" s="21" t="s">
        <v>1812</v>
      </c>
      <c r="I216" s="27"/>
      <c r="J216" s="37" t="s">
        <v>1812</v>
      </c>
      <c r="K216" s="21" t="s">
        <v>1812</v>
      </c>
    </row>
    <row r="217" spans="1:11" ht="15.75" thickBot="1">
      <c r="A217" s="21">
        <v>430597</v>
      </c>
      <c r="B217" s="21">
        <v>17</v>
      </c>
      <c r="C217" s="21">
        <v>6</v>
      </c>
      <c r="D217" s="22" t="s">
        <v>222</v>
      </c>
      <c r="E217" s="37" t="s">
        <v>1812</v>
      </c>
      <c r="F217" s="26"/>
      <c r="G217" s="37" t="s">
        <v>1812</v>
      </c>
      <c r="H217" s="21" t="s">
        <v>1812</v>
      </c>
      <c r="I217" s="27"/>
      <c r="J217" s="37" t="s">
        <v>1812</v>
      </c>
      <c r="K217" s="21" t="s">
        <v>1812</v>
      </c>
    </row>
    <row r="218" spans="1:11" ht="25.5" thickBot="1">
      <c r="A218" s="21">
        <v>430600</v>
      </c>
      <c r="B218" s="21">
        <v>13</v>
      </c>
      <c r="C218" s="21">
        <v>17</v>
      </c>
      <c r="D218" s="22" t="s">
        <v>223</v>
      </c>
      <c r="E218" s="37" t="s">
        <v>1812</v>
      </c>
      <c r="F218" s="26"/>
      <c r="G218" s="37" t="s">
        <v>1812</v>
      </c>
      <c r="H218" s="21" t="s">
        <v>1812</v>
      </c>
      <c r="I218" s="27"/>
      <c r="J218" s="37" t="s">
        <v>1812</v>
      </c>
      <c r="K218" s="21" t="s">
        <v>1812</v>
      </c>
    </row>
    <row r="219" spans="1:11" ht="25.5" thickBot="1">
      <c r="A219" s="21">
        <v>430607</v>
      </c>
      <c r="B219" s="21">
        <v>15</v>
      </c>
      <c r="C219" s="21">
        <v>2</v>
      </c>
      <c r="D219" s="22" t="s">
        <v>225</v>
      </c>
      <c r="E219" s="37" t="s">
        <v>1812</v>
      </c>
      <c r="F219" s="26"/>
      <c r="G219" s="37" t="s">
        <v>1812</v>
      </c>
      <c r="H219" s="21" t="s">
        <v>1812</v>
      </c>
      <c r="I219" s="27"/>
      <c r="J219" s="37" t="s">
        <v>1812</v>
      </c>
      <c r="K219" s="21" t="s">
        <v>1812</v>
      </c>
    </row>
    <row r="220" spans="1:11" ht="15.75" thickBot="1">
      <c r="A220" s="21">
        <v>430610</v>
      </c>
      <c r="B220" s="21">
        <v>12</v>
      </c>
      <c r="C220" s="21">
        <v>9</v>
      </c>
      <c r="D220" s="22" t="s">
        <v>226</v>
      </c>
      <c r="E220" s="37" t="s">
        <v>1812</v>
      </c>
      <c r="F220" s="26"/>
      <c r="G220" s="37" t="s">
        <v>1812</v>
      </c>
      <c r="H220" s="21" t="s">
        <v>1812</v>
      </c>
      <c r="I220" s="27"/>
      <c r="J220" s="37" t="s">
        <v>1812</v>
      </c>
      <c r="K220" s="21" t="s">
        <v>1812</v>
      </c>
    </row>
    <row r="221" spans="1:11" ht="25.5" thickBot="1">
      <c r="A221" s="21">
        <v>430613</v>
      </c>
      <c r="B221" s="21">
        <v>16</v>
      </c>
      <c r="C221" s="21">
        <v>11</v>
      </c>
      <c r="D221" s="22" t="s">
        <v>227</v>
      </c>
      <c r="E221" s="37" t="s">
        <v>1812</v>
      </c>
      <c r="F221" s="26"/>
      <c r="G221" s="37" t="s">
        <v>1812</v>
      </c>
      <c r="H221" s="21" t="s">
        <v>1812</v>
      </c>
      <c r="I221" s="27"/>
      <c r="J221" s="37" t="s">
        <v>1812</v>
      </c>
      <c r="K221" s="21" t="s">
        <v>1812</v>
      </c>
    </row>
    <row r="222" spans="1:11" ht="37.5" thickBot="1">
      <c r="A222" s="21">
        <v>430630</v>
      </c>
      <c r="B222" s="21">
        <v>17</v>
      </c>
      <c r="C222" s="21">
        <v>6</v>
      </c>
      <c r="D222" s="22" t="s">
        <v>230</v>
      </c>
      <c r="E222" s="37" t="s">
        <v>1812</v>
      </c>
      <c r="F222" s="26"/>
      <c r="G222" s="37" t="s">
        <v>1812</v>
      </c>
      <c r="H222" s="21" t="s">
        <v>1812</v>
      </c>
      <c r="I222" s="27"/>
      <c r="J222" s="37" t="s">
        <v>1812</v>
      </c>
      <c r="K222" s="21" t="s">
        <v>1812</v>
      </c>
    </row>
    <row r="223" spans="1:11" ht="25.5" thickBot="1">
      <c r="A223" s="21">
        <v>430632</v>
      </c>
      <c r="B223" s="21">
        <v>15</v>
      </c>
      <c r="C223" s="21">
        <v>2</v>
      </c>
      <c r="D223" s="22" t="s">
        <v>232</v>
      </c>
      <c r="E223" s="37" t="s">
        <v>1812</v>
      </c>
      <c r="F223" s="26"/>
      <c r="G223" s="37" t="s">
        <v>1812</v>
      </c>
      <c r="H223" s="21" t="s">
        <v>1812</v>
      </c>
      <c r="I223" s="27"/>
      <c r="J223" s="37" t="s">
        <v>1812</v>
      </c>
      <c r="K223" s="21" t="s">
        <v>1812</v>
      </c>
    </row>
    <row r="224" spans="1:11" ht="37.5" thickBot="1">
      <c r="A224" s="21">
        <v>430635</v>
      </c>
      <c r="B224" s="21">
        <v>11</v>
      </c>
      <c r="C224" s="21">
        <v>12</v>
      </c>
      <c r="D224" s="22" t="s">
        <v>233</v>
      </c>
      <c r="E224" s="37" t="s">
        <v>1812</v>
      </c>
      <c r="F224" s="26"/>
      <c r="G224" s="37" t="s">
        <v>1812</v>
      </c>
      <c r="H224" s="21" t="s">
        <v>1812</v>
      </c>
      <c r="I224" s="27"/>
      <c r="J224" s="37" t="s">
        <v>1812</v>
      </c>
      <c r="K224" s="21" t="s">
        <v>1812</v>
      </c>
    </row>
    <row r="225" spans="1:11" ht="25.5" thickBot="1">
      <c r="A225" s="21">
        <v>431310</v>
      </c>
      <c r="B225" s="21">
        <v>1</v>
      </c>
      <c r="C225" s="21">
        <v>4</v>
      </c>
      <c r="D225" s="22" t="s">
        <v>428</v>
      </c>
      <c r="E225" s="36">
        <v>1700</v>
      </c>
      <c r="F225" s="26"/>
      <c r="G225" s="36">
        <v>1700</v>
      </c>
      <c r="H225" s="21">
        <v>1</v>
      </c>
      <c r="I225" s="27"/>
      <c r="J225" s="37" t="s">
        <v>1823</v>
      </c>
      <c r="K225" s="21">
        <v>0</v>
      </c>
    </row>
    <row r="226" spans="1:11" ht="25.5" thickBot="1">
      <c r="A226" s="21">
        <v>430640</v>
      </c>
      <c r="B226" s="21">
        <v>7</v>
      </c>
      <c r="C226" s="21">
        <v>1</v>
      </c>
      <c r="D226" s="22" t="s">
        <v>235</v>
      </c>
      <c r="E226" s="37" t="s">
        <v>1812</v>
      </c>
      <c r="F226" s="26"/>
      <c r="G226" s="37" t="s">
        <v>1812</v>
      </c>
      <c r="H226" s="21" t="s">
        <v>1812</v>
      </c>
      <c r="I226" s="27"/>
      <c r="J226" s="37" t="s">
        <v>1812</v>
      </c>
      <c r="K226" s="21" t="s">
        <v>1812</v>
      </c>
    </row>
    <row r="227" spans="1:11" ht="49.5" thickBot="1">
      <c r="A227" s="21">
        <v>430642</v>
      </c>
      <c r="B227" s="21">
        <v>20</v>
      </c>
      <c r="C227" s="21">
        <v>15</v>
      </c>
      <c r="D227" s="22" t="s">
        <v>237</v>
      </c>
      <c r="E227" s="37" t="s">
        <v>1812</v>
      </c>
      <c r="F227" s="26"/>
      <c r="G227" s="37" t="s">
        <v>1812</v>
      </c>
      <c r="H227" s="21" t="s">
        <v>1812</v>
      </c>
      <c r="I227" s="27"/>
      <c r="J227" s="37" t="s">
        <v>1812</v>
      </c>
      <c r="K227" s="21" t="s">
        <v>1812</v>
      </c>
    </row>
    <row r="228" spans="1:11" ht="25.5" thickBot="1">
      <c r="A228" s="21">
        <v>430645</v>
      </c>
      <c r="B228" s="21">
        <v>29</v>
      </c>
      <c r="C228" s="21">
        <v>16</v>
      </c>
      <c r="D228" s="22" t="s">
        <v>238</v>
      </c>
      <c r="E228" s="37" t="s">
        <v>1812</v>
      </c>
      <c r="F228" s="26"/>
      <c r="G228" s="37" t="s">
        <v>1812</v>
      </c>
      <c r="H228" s="21" t="s">
        <v>1812</v>
      </c>
      <c r="I228" s="27"/>
      <c r="J228" s="37" t="s">
        <v>1812</v>
      </c>
      <c r="K228" s="21" t="s">
        <v>1812</v>
      </c>
    </row>
    <row r="229" spans="1:11" ht="25.5" thickBot="1">
      <c r="A229" s="21">
        <v>430650</v>
      </c>
      <c r="B229" s="21">
        <v>9</v>
      </c>
      <c r="C229" s="21">
        <v>1</v>
      </c>
      <c r="D229" s="22" t="s">
        <v>239</v>
      </c>
      <c r="E229" s="37" t="s">
        <v>1812</v>
      </c>
      <c r="F229" s="26"/>
      <c r="G229" s="37" t="s">
        <v>1812</v>
      </c>
      <c r="H229" s="21" t="s">
        <v>1812</v>
      </c>
      <c r="I229" s="27"/>
      <c r="J229" s="37" t="s">
        <v>1812</v>
      </c>
      <c r="K229" s="21" t="s">
        <v>1812</v>
      </c>
    </row>
    <row r="230" spans="1:11" ht="37.5" thickBot="1">
      <c r="A230" s="21">
        <v>430655</v>
      </c>
      <c r="B230" s="21">
        <v>4</v>
      </c>
      <c r="C230" s="21">
        <v>18</v>
      </c>
      <c r="D230" s="22" t="s">
        <v>243</v>
      </c>
      <c r="E230" s="37" t="s">
        <v>1812</v>
      </c>
      <c r="F230" s="26"/>
      <c r="G230" s="37" t="s">
        <v>1812</v>
      </c>
      <c r="H230" s="21" t="s">
        <v>1812</v>
      </c>
      <c r="I230" s="27"/>
      <c r="J230" s="37" t="s">
        <v>1812</v>
      </c>
      <c r="K230" s="21" t="s">
        <v>1812</v>
      </c>
    </row>
    <row r="231" spans="1:11" ht="25.5" thickBot="1">
      <c r="A231" s="21">
        <v>431402</v>
      </c>
      <c r="B231" s="21">
        <v>1</v>
      </c>
      <c r="C231" s="21">
        <v>4</v>
      </c>
      <c r="D231" s="22" t="s">
        <v>456</v>
      </c>
      <c r="E231" s="37" t="s">
        <v>1812</v>
      </c>
      <c r="F231" s="26"/>
      <c r="G231" s="37" t="s">
        <v>1812</v>
      </c>
      <c r="H231" s="21" t="s">
        <v>1812</v>
      </c>
      <c r="I231" s="27"/>
      <c r="J231" s="37" t="s">
        <v>1812</v>
      </c>
      <c r="K231" s="21" t="s">
        <v>1812</v>
      </c>
    </row>
    <row r="232" spans="1:11" ht="37.5" thickBot="1">
      <c r="A232" s="21">
        <v>430673</v>
      </c>
      <c r="B232" s="21">
        <v>14</v>
      </c>
      <c r="C232" s="21">
        <v>14</v>
      </c>
      <c r="D232" s="22" t="s">
        <v>245</v>
      </c>
      <c r="E232" s="37" t="s">
        <v>1812</v>
      </c>
      <c r="F232" s="26"/>
      <c r="G232" s="37" t="s">
        <v>1812</v>
      </c>
      <c r="H232" s="21" t="s">
        <v>1812</v>
      </c>
      <c r="I232" s="27"/>
      <c r="J232" s="37" t="s">
        <v>1812</v>
      </c>
      <c r="K232" s="21" t="s">
        <v>1812</v>
      </c>
    </row>
    <row r="233" spans="1:11" ht="25.5" thickBot="1">
      <c r="A233" s="21">
        <v>430675</v>
      </c>
      <c r="B233" s="21">
        <v>29</v>
      </c>
      <c r="C233" s="21">
        <v>16</v>
      </c>
      <c r="D233" s="22" t="s">
        <v>246</v>
      </c>
      <c r="E233" s="37" t="s">
        <v>1812</v>
      </c>
      <c r="F233" s="26"/>
      <c r="G233" s="37" t="s">
        <v>1812</v>
      </c>
      <c r="H233" s="21" t="s">
        <v>1812</v>
      </c>
      <c r="I233" s="27"/>
      <c r="J233" s="37" t="s">
        <v>1812</v>
      </c>
      <c r="K233" s="21" t="s">
        <v>1812</v>
      </c>
    </row>
    <row r="234" spans="1:11" ht="25.5" thickBot="1">
      <c r="A234" s="21">
        <v>430680</v>
      </c>
      <c r="B234" s="21">
        <v>29</v>
      </c>
      <c r="C234" s="21">
        <v>16</v>
      </c>
      <c r="D234" s="22" t="s">
        <v>249</v>
      </c>
      <c r="E234" s="37" t="s">
        <v>1812</v>
      </c>
      <c r="F234" s="26"/>
      <c r="G234" s="37" t="s">
        <v>1812</v>
      </c>
      <c r="H234" s="21" t="s">
        <v>1812</v>
      </c>
      <c r="I234" s="27"/>
      <c r="J234" s="37" t="s">
        <v>1812</v>
      </c>
      <c r="K234" s="21" t="s">
        <v>1812</v>
      </c>
    </row>
    <row r="235" spans="1:11" ht="15.75" thickBot="1">
      <c r="A235" s="21">
        <v>430693</v>
      </c>
      <c r="B235" s="21">
        <v>11</v>
      </c>
      <c r="C235" s="21">
        <v>12</v>
      </c>
      <c r="D235" s="22" t="s">
        <v>255</v>
      </c>
      <c r="E235" s="37" t="s">
        <v>1812</v>
      </c>
      <c r="F235" s="26"/>
      <c r="G235" s="37" t="s">
        <v>1812</v>
      </c>
      <c r="H235" s="21" t="s">
        <v>1812</v>
      </c>
      <c r="I235" s="27"/>
      <c r="J235" s="37" t="s">
        <v>1812</v>
      </c>
      <c r="K235" s="21" t="s">
        <v>1812</v>
      </c>
    </row>
    <row r="236" spans="1:11" ht="37.5" thickBot="1">
      <c r="A236" s="21">
        <v>430695</v>
      </c>
      <c r="B236" s="21">
        <v>16</v>
      </c>
      <c r="C236" s="21">
        <v>11</v>
      </c>
      <c r="D236" s="22" t="s">
        <v>254</v>
      </c>
      <c r="E236" s="37" t="s">
        <v>1812</v>
      </c>
      <c r="F236" s="26"/>
      <c r="G236" s="37" t="s">
        <v>1812</v>
      </c>
      <c r="H236" s="21" t="s">
        <v>1812</v>
      </c>
      <c r="I236" s="27"/>
      <c r="J236" s="37" t="s">
        <v>1812</v>
      </c>
      <c r="K236" s="21" t="s">
        <v>1812</v>
      </c>
    </row>
    <row r="237" spans="1:11" ht="15.75" thickBot="1">
      <c r="A237" s="21">
        <v>430705</v>
      </c>
      <c r="B237" s="21">
        <v>17</v>
      </c>
      <c r="C237" s="21">
        <v>6</v>
      </c>
      <c r="D237" s="22" t="s">
        <v>259</v>
      </c>
      <c r="E237" s="37" t="s">
        <v>1812</v>
      </c>
      <c r="F237" s="26"/>
      <c r="G237" s="37" t="s">
        <v>1812</v>
      </c>
      <c r="H237" s="21" t="s">
        <v>1812</v>
      </c>
      <c r="I237" s="27"/>
      <c r="J237" s="37" t="s">
        <v>1812</v>
      </c>
      <c r="K237" s="21" t="s">
        <v>1812</v>
      </c>
    </row>
    <row r="238" spans="1:11" ht="25.5" thickBot="1">
      <c r="A238" s="21">
        <v>431417</v>
      </c>
      <c r="B238" s="21">
        <v>21</v>
      </c>
      <c r="C238" s="21">
        <v>3</v>
      </c>
      <c r="D238" s="22" t="s">
        <v>468</v>
      </c>
      <c r="E238" s="36">
        <v>5100</v>
      </c>
      <c r="F238" s="26"/>
      <c r="G238" s="36">
        <v>5100</v>
      </c>
      <c r="H238" s="21">
        <v>3</v>
      </c>
      <c r="I238" s="27"/>
      <c r="J238" s="37" t="s">
        <v>1823</v>
      </c>
      <c r="K238" s="21">
        <v>0</v>
      </c>
    </row>
    <row r="239" spans="1:11" ht="25.5" thickBot="1">
      <c r="A239" s="21">
        <v>430720</v>
      </c>
      <c r="B239" s="21">
        <v>16</v>
      </c>
      <c r="C239" s="21">
        <v>11</v>
      </c>
      <c r="D239" s="22" t="s">
        <v>260</v>
      </c>
      <c r="E239" s="37" t="s">
        <v>1812</v>
      </c>
      <c r="F239" s="26"/>
      <c r="G239" s="37" t="s">
        <v>1812</v>
      </c>
      <c r="H239" s="21" t="s">
        <v>1812</v>
      </c>
      <c r="I239" s="27"/>
      <c r="J239" s="37" t="s">
        <v>1812</v>
      </c>
      <c r="K239" s="21" t="s">
        <v>1812</v>
      </c>
    </row>
    <row r="240" spans="1:11" ht="25.5" thickBot="1">
      <c r="A240" s="21">
        <v>430740</v>
      </c>
      <c r="B240" s="21">
        <v>24</v>
      </c>
      <c r="C240" s="21">
        <v>5</v>
      </c>
      <c r="D240" s="22" t="s">
        <v>262</v>
      </c>
      <c r="E240" s="37" t="s">
        <v>1812</v>
      </c>
      <c r="F240" s="26"/>
      <c r="G240" s="37" t="s">
        <v>1812</v>
      </c>
      <c r="H240" s="21" t="s">
        <v>1812</v>
      </c>
      <c r="I240" s="27"/>
      <c r="J240" s="37" t="s">
        <v>1812</v>
      </c>
      <c r="K240" s="21" t="s">
        <v>1812</v>
      </c>
    </row>
    <row r="241" spans="1:11" ht="25.5" thickBot="1">
      <c r="A241" s="21">
        <v>430745</v>
      </c>
      <c r="B241" s="21">
        <v>15</v>
      </c>
      <c r="C241" s="21">
        <v>2</v>
      </c>
      <c r="D241" s="22" t="s">
        <v>263</v>
      </c>
      <c r="E241" s="37" t="s">
        <v>1812</v>
      </c>
      <c r="F241" s="26"/>
      <c r="G241" s="37" t="s">
        <v>1812</v>
      </c>
      <c r="H241" s="21" t="s">
        <v>1812</v>
      </c>
      <c r="I241" s="27"/>
      <c r="J241" s="37" t="s">
        <v>1812</v>
      </c>
      <c r="K241" s="21" t="s">
        <v>1812</v>
      </c>
    </row>
    <row r="242" spans="1:11" ht="25.5" thickBot="1">
      <c r="A242" s="21">
        <v>430750</v>
      </c>
      <c r="B242" s="21">
        <v>19</v>
      </c>
      <c r="C242" s="21">
        <v>6</v>
      </c>
      <c r="D242" s="22" t="s">
        <v>264</v>
      </c>
      <c r="E242" s="37" t="s">
        <v>1812</v>
      </c>
      <c r="F242" s="26"/>
      <c r="G242" s="37" t="s">
        <v>1812</v>
      </c>
      <c r="H242" s="21" t="s">
        <v>1812</v>
      </c>
      <c r="I242" s="27"/>
      <c r="J242" s="37" t="s">
        <v>1812</v>
      </c>
      <c r="K242" s="21" t="s">
        <v>1812</v>
      </c>
    </row>
    <row r="243" spans="1:11" ht="15.75" thickBot="1">
      <c r="A243" s="21">
        <v>430755</v>
      </c>
      <c r="B243" s="21">
        <v>16</v>
      </c>
      <c r="C243" s="21">
        <v>11</v>
      </c>
      <c r="D243" s="22" t="s">
        <v>266</v>
      </c>
      <c r="E243" s="37" t="s">
        <v>1812</v>
      </c>
      <c r="F243" s="26"/>
      <c r="G243" s="37" t="s">
        <v>1812</v>
      </c>
      <c r="H243" s="21" t="s">
        <v>1812</v>
      </c>
      <c r="I243" s="27"/>
      <c r="J243" s="37" t="s">
        <v>1812</v>
      </c>
      <c r="K243" s="21" t="s">
        <v>1812</v>
      </c>
    </row>
    <row r="244" spans="1:11" ht="25.5" thickBot="1">
      <c r="A244" s="21">
        <v>430760</v>
      </c>
      <c r="B244" s="21">
        <v>7</v>
      </c>
      <c r="C244" s="21">
        <v>1</v>
      </c>
      <c r="D244" s="22" t="s">
        <v>267</v>
      </c>
      <c r="E244" s="37" t="s">
        <v>1812</v>
      </c>
      <c r="F244" s="26"/>
      <c r="G244" s="37" t="s">
        <v>1812</v>
      </c>
      <c r="H244" s="21" t="s">
        <v>1812</v>
      </c>
      <c r="I244" s="27"/>
      <c r="J244" s="37" t="s">
        <v>1812</v>
      </c>
      <c r="K244" s="21" t="s">
        <v>1812</v>
      </c>
    </row>
    <row r="245" spans="1:11" ht="15.75" thickBot="1">
      <c r="A245" s="21">
        <v>430770</v>
      </c>
      <c r="B245" s="21">
        <v>8</v>
      </c>
      <c r="C245" s="21">
        <v>1</v>
      </c>
      <c r="D245" s="22" t="s">
        <v>269</v>
      </c>
      <c r="E245" s="37" t="s">
        <v>1812</v>
      </c>
      <c r="F245" s="26"/>
      <c r="G245" s="37" t="s">
        <v>1812</v>
      </c>
      <c r="H245" s="21" t="s">
        <v>1812</v>
      </c>
      <c r="I245" s="27"/>
      <c r="J245" s="37" t="s">
        <v>1812</v>
      </c>
      <c r="K245" s="21" t="s">
        <v>1812</v>
      </c>
    </row>
    <row r="246" spans="1:11" ht="25.5" thickBot="1">
      <c r="A246" s="21">
        <v>430783</v>
      </c>
      <c r="B246" s="21">
        <v>11</v>
      </c>
      <c r="C246" s="21">
        <v>12</v>
      </c>
      <c r="D246" s="22" t="s">
        <v>274</v>
      </c>
      <c r="E246" s="37" t="s">
        <v>1812</v>
      </c>
      <c r="F246" s="26"/>
      <c r="G246" s="37" t="s">
        <v>1812</v>
      </c>
      <c r="H246" s="21" t="s">
        <v>1812</v>
      </c>
      <c r="I246" s="27"/>
      <c r="J246" s="37" t="s">
        <v>1812</v>
      </c>
      <c r="K246" s="21" t="s">
        <v>1812</v>
      </c>
    </row>
    <row r="247" spans="1:11" ht="25.5" thickBot="1">
      <c r="A247" s="21">
        <v>430786</v>
      </c>
      <c r="B247" s="21">
        <v>25</v>
      </c>
      <c r="C247" s="21">
        <v>5</v>
      </c>
      <c r="D247" s="22" t="s">
        <v>275</v>
      </c>
      <c r="E247" s="37" t="s">
        <v>1812</v>
      </c>
      <c r="F247" s="26"/>
      <c r="G247" s="37" t="s">
        <v>1812</v>
      </c>
      <c r="H247" s="21" t="s">
        <v>1812</v>
      </c>
      <c r="I247" s="27"/>
      <c r="J247" s="37" t="s">
        <v>1812</v>
      </c>
      <c r="K247" s="21" t="s">
        <v>1812</v>
      </c>
    </row>
    <row r="248" spans="1:11" ht="25.5" thickBot="1">
      <c r="A248" s="21">
        <v>431420</v>
      </c>
      <c r="B248" s="21">
        <v>21</v>
      </c>
      <c r="C248" s="21">
        <v>3</v>
      </c>
      <c r="D248" s="22" t="s">
        <v>469</v>
      </c>
      <c r="E248" s="37" t="s">
        <v>1812</v>
      </c>
      <c r="F248" s="26"/>
      <c r="G248" s="37" t="s">
        <v>1812</v>
      </c>
      <c r="H248" s="21" t="s">
        <v>1812</v>
      </c>
      <c r="I248" s="27"/>
      <c r="J248" s="37" t="s">
        <v>1812</v>
      </c>
      <c r="K248" s="21" t="s">
        <v>1812</v>
      </c>
    </row>
    <row r="249" spans="1:11" ht="25.5" thickBot="1">
      <c r="A249" s="21">
        <v>430807</v>
      </c>
      <c r="B249" s="21">
        <v>30</v>
      </c>
      <c r="C249" s="21">
        <v>16</v>
      </c>
      <c r="D249" s="22" t="s">
        <v>280</v>
      </c>
      <c r="E249" s="37" t="s">
        <v>1812</v>
      </c>
      <c r="F249" s="26"/>
      <c r="G249" s="37" t="s">
        <v>1812</v>
      </c>
      <c r="H249" s="21" t="s">
        <v>1812</v>
      </c>
      <c r="I249" s="27"/>
      <c r="J249" s="37" t="s">
        <v>1812</v>
      </c>
      <c r="K249" s="21" t="s">
        <v>1812</v>
      </c>
    </row>
    <row r="250" spans="1:11" ht="15.75" thickBot="1">
      <c r="A250" s="21">
        <v>430810</v>
      </c>
      <c r="B250" s="21">
        <v>26</v>
      </c>
      <c r="C250" s="21">
        <v>5</v>
      </c>
      <c r="D250" s="22" t="s">
        <v>281</v>
      </c>
      <c r="E250" s="37" t="s">
        <v>1812</v>
      </c>
      <c r="F250" s="26"/>
      <c r="G250" s="37" t="s">
        <v>1812</v>
      </c>
      <c r="H250" s="21" t="s">
        <v>1812</v>
      </c>
      <c r="I250" s="27"/>
      <c r="J250" s="37" t="s">
        <v>1812</v>
      </c>
      <c r="K250" s="21" t="s">
        <v>1812</v>
      </c>
    </row>
    <row r="251" spans="1:11" ht="25.5" thickBot="1">
      <c r="A251" s="21">
        <v>430820</v>
      </c>
      <c r="B251" s="21">
        <v>26</v>
      </c>
      <c r="C251" s="21">
        <v>5</v>
      </c>
      <c r="D251" s="22" t="s">
        <v>282</v>
      </c>
      <c r="E251" s="37" t="s">
        <v>1812</v>
      </c>
      <c r="F251" s="26"/>
      <c r="G251" s="37" t="s">
        <v>1812</v>
      </c>
      <c r="H251" s="21" t="s">
        <v>1812</v>
      </c>
      <c r="I251" s="27"/>
      <c r="J251" s="37" t="s">
        <v>1812</v>
      </c>
      <c r="K251" s="21" t="s">
        <v>1812</v>
      </c>
    </row>
    <row r="252" spans="1:11" ht="25.5" thickBot="1">
      <c r="A252" s="21">
        <v>430825</v>
      </c>
      <c r="B252" s="21">
        <v>16</v>
      </c>
      <c r="C252" s="21">
        <v>11</v>
      </c>
      <c r="D252" s="22" t="s">
        <v>284</v>
      </c>
      <c r="E252" s="37" t="s">
        <v>1812</v>
      </c>
      <c r="F252" s="26"/>
      <c r="G252" s="37" t="s">
        <v>1812</v>
      </c>
      <c r="H252" s="21" t="s">
        <v>1812</v>
      </c>
      <c r="I252" s="27"/>
      <c r="J252" s="37" t="s">
        <v>1812</v>
      </c>
      <c r="K252" s="21" t="s">
        <v>1812</v>
      </c>
    </row>
    <row r="253" spans="1:11" ht="25.5" thickBot="1">
      <c r="A253" s="21">
        <v>430830</v>
      </c>
      <c r="B253" s="21">
        <v>19</v>
      </c>
      <c r="C253" s="21">
        <v>6</v>
      </c>
      <c r="D253" s="22" t="s">
        <v>285</v>
      </c>
      <c r="E253" s="37" t="s">
        <v>1812</v>
      </c>
      <c r="F253" s="26"/>
      <c r="G253" s="37" t="s">
        <v>1812</v>
      </c>
      <c r="H253" s="21" t="s">
        <v>1812</v>
      </c>
      <c r="I253" s="27"/>
      <c r="J253" s="37" t="s">
        <v>1812</v>
      </c>
      <c r="K253" s="21" t="s">
        <v>1812</v>
      </c>
    </row>
    <row r="254" spans="1:11" ht="25.5" thickBot="1">
      <c r="A254" s="21">
        <v>430843</v>
      </c>
      <c r="B254" s="21">
        <v>29</v>
      </c>
      <c r="C254" s="21">
        <v>16</v>
      </c>
      <c r="D254" s="22" t="s">
        <v>288</v>
      </c>
      <c r="E254" s="37" t="s">
        <v>1812</v>
      </c>
      <c r="F254" s="26"/>
      <c r="G254" s="37" t="s">
        <v>1812</v>
      </c>
      <c r="H254" s="21" t="s">
        <v>1812</v>
      </c>
      <c r="I254" s="27"/>
      <c r="J254" s="37" t="s">
        <v>1812</v>
      </c>
      <c r="K254" s="21" t="s">
        <v>1812</v>
      </c>
    </row>
    <row r="255" spans="1:11" ht="37.5" thickBot="1">
      <c r="A255" s="21">
        <v>430850</v>
      </c>
      <c r="B255" s="21">
        <v>15</v>
      </c>
      <c r="C255" s="21">
        <v>2</v>
      </c>
      <c r="D255" s="22" t="s">
        <v>290</v>
      </c>
      <c r="E255" s="37" t="s">
        <v>1812</v>
      </c>
      <c r="F255" s="26"/>
      <c r="G255" s="37" t="s">
        <v>1812</v>
      </c>
      <c r="H255" s="21" t="s">
        <v>1812</v>
      </c>
      <c r="I255" s="27"/>
      <c r="J255" s="37" t="s">
        <v>1812</v>
      </c>
      <c r="K255" s="21" t="s">
        <v>1812</v>
      </c>
    </row>
    <row r="256" spans="1:11" ht="15.75" thickBot="1">
      <c r="A256" s="21">
        <v>430860</v>
      </c>
      <c r="B256" s="21">
        <v>25</v>
      </c>
      <c r="C256" s="21">
        <v>5</v>
      </c>
      <c r="D256" s="22" t="s">
        <v>292</v>
      </c>
      <c r="E256" s="37" t="s">
        <v>1812</v>
      </c>
      <c r="F256" s="26"/>
      <c r="G256" s="37" t="s">
        <v>1812</v>
      </c>
      <c r="H256" s="21" t="s">
        <v>1812</v>
      </c>
      <c r="I256" s="27"/>
      <c r="J256" s="37" t="s">
        <v>1812</v>
      </c>
      <c r="K256" s="21" t="s">
        <v>1812</v>
      </c>
    </row>
    <row r="257" spans="1:11" ht="25.5" thickBot="1">
      <c r="A257" s="21">
        <v>430865</v>
      </c>
      <c r="B257" s="21">
        <v>11</v>
      </c>
      <c r="C257" s="21">
        <v>12</v>
      </c>
      <c r="D257" s="22" t="s">
        <v>294</v>
      </c>
      <c r="E257" s="37" t="s">
        <v>1812</v>
      </c>
      <c r="F257" s="26"/>
      <c r="G257" s="37" t="s">
        <v>1812</v>
      </c>
      <c r="H257" s="21" t="s">
        <v>1812</v>
      </c>
      <c r="I257" s="27"/>
      <c r="J257" s="37" t="s">
        <v>1812</v>
      </c>
      <c r="K257" s="21" t="s">
        <v>1812</v>
      </c>
    </row>
    <row r="258" spans="1:11" ht="15.75" thickBot="1">
      <c r="A258" s="21">
        <v>430870</v>
      </c>
      <c r="B258" s="21">
        <v>16</v>
      </c>
      <c r="C258" s="21">
        <v>11</v>
      </c>
      <c r="D258" s="22" t="s">
        <v>295</v>
      </c>
      <c r="E258" s="37" t="s">
        <v>1812</v>
      </c>
      <c r="F258" s="26"/>
      <c r="G258" s="37" t="s">
        <v>1812</v>
      </c>
      <c r="H258" s="21" t="s">
        <v>1812</v>
      </c>
      <c r="I258" s="27"/>
      <c r="J258" s="37" t="s">
        <v>1812</v>
      </c>
      <c r="K258" s="21" t="s">
        <v>1812</v>
      </c>
    </row>
    <row r="259" spans="1:11" ht="25.5" thickBot="1">
      <c r="A259" s="21">
        <v>430890</v>
      </c>
      <c r="B259" s="21">
        <v>16</v>
      </c>
      <c r="C259" s="21">
        <v>11</v>
      </c>
      <c r="D259" s="22" t="s">
        <v>298</v>
      </c>
      <c r="E259" s="37" t="s">
        <v>1812</v>
      </c>
      <c r="F259" s="26"/>
      <c r="G259" s="37" t="s">
        <v>1812</v>
      </c>
      <c r="H259" s="21" t="s">
        <v>1812</v>
      </c>
      <c r="I259" s="27"/>
      <c r="J259" s="37" t="s">
        <v>1812</v>
      </c>
      <c r="K259" s="21" t="s">
        <v>1812</v>
      </c>
    </row>
    <row r="260" spans="1:11" ht="15.75" thickBot="1">
      <c r="A260" s="21">
        <v>430905</v>
      </c>
      <c r="B260" s="21">
        <v>10</v>
      </c>
      <c r="C260" s="21">
        <v>1</v>
      </c>
      <c r="D260" s="22" t="s">
        <v>301</v>
      </c>
      <c r="E260" s="37" t="s">
        <v>1812</v>
      </c>
      <c r="F260" s="26"/>
      <c r="G260" s="37" t="s">
        <v>1812</v>
      </c>
      <c r="H260" s="21" t="s">
        <v>1812</v>
      </c>
      <c r="I260" s="27"/>
      <c r="J260" s="37" t="s">
        <v>1812</v>
      </c>
      <c r="K260" s="21" t="s">
        <v>1812</v>
      </c>
    </row>
    <row r="261" spans="1:11" ht="15.75" thickBot="1">
      <c r="A261" s="21">
        <v>430910</v>
      </c>
      <c r="B261" s="21">
        <v>23</v>
      </c>
      <c r="C261" s="21">
        <v>5</v>
      </c>
      <c r="D261" s="22" t="s">
        <v>302</v>
      </c>
      <c r="E261" s="37" t="s">
        <v>1812</v>
      </c>
      <c r="F261" s="26"/>
      <c r="G261" s="37" t="s">
        <v>1812</v>
      </c>
      <c r="H261" s="21" t="s">
        <v>1812</v>
      </c>
      <c r="I261" s="27"/>
      <c r="J261" s="37" t="s">
        <v>1812</v>
      </c>
      <c r="K261" s="21" t="s">
        <v>1812</v>
      </c>
    </row>
    <row r="262" spans="1:11" ht="25.5" thickBot="1">
      <c r="A262" s="21">
        <v>430915</v>
      </c>
      <c r="B262" s="21">
        <v>28</v>
      </c>
      <c r="C262" s="21">
        <v>13</v>
      </c>
      <c r="D262" s="22" t="s">
        <v>305</v>
      </c>
      <c r="E262" s="37" t="s">
        <v>1812</v>
      </c>
      <c r="F262" s="26"/>
      <c r="G262" s="37" t="s">
        <v>1812</v>
      </c>
      <c r="H262" s="21" t="s">
        <v>1812</v>
      </c>
      <c r="I262" s="27"/>
      <c r="J262" s="37" t="s">
        <v>1812</v>
      </c>
      <c r="K262" s="21" t="s">
        <v>1812</v>
      </c>
    </row>
    <row r="263" spans="1:11" ht="15.75" thickBot="1">
      <c r="A263" s="21">
        <v>430925</v>
      </c>
      <c r="B263" s="21">
        <v>25</v>
      </c>
      <c r="C263" s="21">
        <v>5</v>
      </c>
      <c r="D263" s="22" t="s">
        <v>309</v>
      </c>
      <c r="E263" s="37" t="s">
        <v>1812</v>
      </c>
      <c r="F263" s="26"/>
      <c r="G263" s="37" t="s">
        <v>1812</v>
      </c>
      <c r="H263" s="21" t="s">
        <v>1812</v>
      </c>
      <c r="I263" s="27"/>
      <c r="J263" s="37" t="s">
        <v>1812</v>
      </c>
      <c r="K263" s="21" t="s">
        <v>1812</v>
      </c>
    </row>
    <row r="264" spans="1:11" ht="15.75" thickBot="1">
      <c r="A264" s="21">
        <v>430940</v>
      </c>
      <c r="B264" s="21">
        <v>25</v>
      </c>
      <c r="C264" s="21">
        <v>5</v>
      </c>
      <c r="D264" s="22" t="s">
        <v>312</v>
      </c>
      <c r="E264" s="37" t="s">
        <v>1812</v>
      </c>
      <c r="F264" s="26"/>
      <c r="G264" s="37" t="s">
        <v>1812</v>
      </c>
      <c r="H264" s="21" t="s">
        <v>1812</v>
      </c>
      <c r="I264" s="27"/>
      <c r="J264" s="37" t="s">
        <v>1812</v>
      </c>
      <c r="K264" s="21" t="s">
        <v>1812</v>
      </c>
    </row>
    <row r="265" spans="1:11" ht="37.5" thickBot="1">
      <c r="A265" s="21">
        <v>430950</v>
      </c>
      <c r="B265" s="21">
        <v>11</v>
      </c>
      <c r="C265" s="21">
        <v>12</v>
      </c>
      <c r="D265" s="22" t="s">
        <v>314</v>
      </c>
      <c r="E265" s="37" t="s">
        <v>1812</v>
      </c>
      <c r="F265" s="26"/>
      <c r="G265" s="37" t="s">
        <v>1812</v>
      </c>
      <c r="H265" s="21" t="s">
        <v>1812</v>
      </c>
      <c r="I265" s="27"/>
      <c r="J265" s="37" t="s">
        <v>1812</v>
      </c>
      <c r="K265" s="21" t="s">
        <v>1812</v>
      </c>
    </row>
    <row r="266" spans="1:11" ht="15.75" thickBot="1">
      <c r="A266" s="21">
        <v>430955</v>
      </c>
      <c r="B266" s="21">
        <v>8</v>
      </c>
      <c r="C266" s="21">
        <v>1</v>
      </c>
      <c r="D266" s="22" t="s">
        <v>315</v>
      </c>
      <c r="E266" s="37" t="s">
        <v>1812</v>
      </c>
      <c r="F266" s="26"/>
      <c r="G266" s="37" t="s">
        <v>1812</v>
      </c>
      <c r="H266" s="21" t="s">
        <v>1812</v>
      </c>
      <c r="I266" s="27"/>
      <c r="J266" s="37" t="s">
        <v>1812</v>
      </c>
      <c r="K266" s="21" t="s">
        <v>1812</v>
      </c>
    </row>
    <row r="267" spans="1:11" ht="15.75" thickBot="1">
      <c r="A267" s="21">
        <v>430957</v>
      </c>
      <c r="B267" s="21">
        <v>28</v>
      </c>
      <c r="C267" s="21">
        <v>13</v>
      </c>
      <c r="D267" s="22" t="s">
        <v>317</v>
      </c>
      <c r="E267" s="37" t="s">
        <v>1812</v>
      </c>
      <c r="F267" s="26"/>
      <c r="G267" s="37" t="s">
        <v>1812</v>
      </c>
      <c r="H267" s="21" t="s">
        <v>1812</v>
      </c>
      <c r="I267" s="27"/>
      <c r="J267" s="37" t="s">
        <v>1812</v>
      </c>
      <c r="K267" s="21" t="s">
        <v>1812</v>
      </c>
    </row>
    <row r="268" spans="1:11" ht="25.5" thickBot="1">
      <c r="A268" s="21">
        <v>430960</v>
      </c>
      <c r="B268" s="21">
        <v>14</v>
      </c>
      <c r="C268" s="21">
        <v>14</v>
      </c>
      <c r="D268" s="22" t="s">
        <v>319</v>
      </c>
      <c r="E268" s="37" t="s">
        <v>1812</v>
      </c>
      <c r="F268" s="26"/>
      <c r="G268" s="37" t="s">
        <v>1812</v>
      </c>
      <c r="H268" s="21" t="s">
        <v>1812</v>
      </c>
      <c r="I268" s="27"/>
      <c r="J268" s="37" t="s">
        <v>1812</v>
      </c>
      <c r="K268" s="21" t="s">
        <v>1812</v>
      </c>
    </row>
    <row r="269" spans="1:11" ht="15.75" thickBot="1">
      <c r="A269" s="21">
        <v>431440</v>
      </c>
      <c r="B269" s="21">
        <v>21</v>
      </c>
      <c r="C269" s="21">
        <v>3</v>
      </c>
      <c r="D269" s="22" t="s">
        <v>472</v>
      </c>
      <c r="E269" s="36">
        <v>8800</v>
      </c>
      <c r="F269" s="26"/>
      <c r="G269" s="36">
        <v>6800</v>
      </c>
      <c r="H269" s="21">
        <v>4</v>
      </c>
      <c r="I269" s="27"/>
      <c r="J269" s="36">
        <v>2000</v>
      </c>
      <c r="K269" s="21">
        <v>55</v>
      </c>
    </row>
    <row r="270" spans="1:11" ht="15.75" thickBot="1">
      <c r="A270" s="21">
        <v>430970</v>
      </c>
      <c r="B270" s="21">
        <v>13</v>
      </c>
      <c r="C270" s="21">
        <v>17</v>
      </c>
      <c r="D270" s="22" t="s">
        <v>321</v>
      </c>
      <c r="E270" s="37" t="s">
        <v>1812</v>
      </c>
      <c r="F270" s="26"/>
      <c r="G270" s="37" t="s">
        <v>1812</v>
      </c>
      <c r="H270" s="21" t="s">
        <v>1812</v>
      </c>
      <c r="I270" s="27"/>
      <c r="J270" s="37" t="s">
        <v>1812</v>
      </c>
      <c r="K270" s="21" t="s">
        <v>1812</v>
      </c>
    </row>
    <row r="271" spans="1:11" ht="15.75" thickBot="1">
      <c r="A271" s="21">
        <v>430975</v>
      </c>
      <c r="B271" s="21">
        <v>27</v>
      </c>
      <c r="C271" s="21">
        <v>8</v>
      </c>
      <c r="D271" s="22" t="s">
        <v>322</v>
      </c>
      <c r="E271" s="37" t="s">
        <v>1812</v>
      </c>
      <c r="F271" s="26"/>
      <c r="G271" s="37" t="s">
        <v>1812</v>
      </c>
      <c r="H271" s="21" t="s">
        <v>1812</v>
      </c>
      <c r="I271" s="27"/>
      <c r="J271" s="37" t="s">
        <v>1812</v>
      </c>
      <c r="K271" s="21" t="s">
        <v>1812</v>
      </c>
    </row>
    <row r="272" spans="1:11" ht="15.75" thickBot="1">
      <c r="A272" s="21">
        <v>430980</v>
      </c>
      <c r="B272" s="21">
        <v>18</v>
      </c>
      <c r="C272" s="21">
        <v>6</v>
      </c>
      <c r="D272" s="22" t="s">
        <v>324</v>
      </c>
      <c r="E272" s="37" t="s">
        <v>1812</v>
      </c>
      <c r="F272" s="26"/>
      <c r="G272" s="37" t="s">
        <v>1812</v>
      </c>
      <c r="H272" s="21" t="s">
        <v>1812</v>
      </c>
      <c r="I272" s="27"/>
      <c r="J272" s="37" t="s">
        <v>1812</v>
      </c>
      <c r="K272" s="21" t="s">
        <v>1812</v>
      </c>
    </row>
    <row r="273" spans="1:11" ht="15.75" thickBot="1">
      <c r="A273" s="21">
        <v>430995</v>
      </c>
      <c r="B273" s="21">
        <v>19</v>
      </c>
      <c r="C273" s="21">
        <v>6</v>
      </c>
      <c r="D273" s="22" t="s">
        <v>326</v>
      </c>
      <c r="E273" s="37" t="s">
        <v>1812</v>
      </c>
      <c r="F273" s="26"/>
      <c r="G273" s="37" t="s">
        <v>1812</v>
      </c>
      <c r="H273" s="21" t="s">
        <v>1812</v>
      </c>
      <c r="I273" s="27"/>
      <c r="J273" s="37" t="s">
        <v>1812</v>
      </c>
      <c r="K273" s="21" t="s">
        <v>1812</v>
      </c>
    </row>
    <row r="274" spans="1:11" ht="15.75" thickBot="1">
      <c r="A274" s="21">
        <v>431000</v>
      </c>
      <c r="B274" s="21">
        <v>12</v>
      </c>
      <c r="C274" s="21">
        <v>9</v>
      </c>
      <c r="D274" s="22" t="s">
        <v>328</v>
      </c>
      <c r="E274" s="37" t="s">
        <v>1812</v>
      </c>
      <c r="F274" s="26"/>
      <c r="G274" s="37" t="s">
        <v>1812</v>
      </c>
      <c r="H274" s="21" t="s">
        <v>1812</v>
      </c>
      <c r="I274" s="27"/>
      <c r="J274" s="37" t="s">
        <v>1812</v>
      </c>
      <c r="K274" s="21" t="s">
        <v>1812</v>
      </c>
    </row>
    <row r="275" spans="1:11" ht="15.75" thickBot="1">
      <c r="A275" s="21">
        <v>431010</v>
      </c>
      <c r="B275" s="21">
        <v>6</v>
      </c>
      <c r="C275" s="21">
        <v>1</v>
      </c>
      <c r="D275" s="22" t="s">
        <v>329</v>
      </c>
      <c r="E275" s="37" t="s">
        <v>1812</v>
      </c>
      <c r="F275" s="26"/>
      <c r="G275" s="37" t="s">
        <v>1812</v>
      </c>
      <c r="H275" s="21" t="s">
        <v>1812</v>
      </c>
      <c r="I275" s="27"/>
      <c r="J275" s="37" t="s">
        <v>1812</v>
      </c>
      <c r="K275" s="21" t="s">
        <v>1812</v>
      </c>
    </row>
    <row r="276" spans="1:11" ht="15.75" thickBot="1">
      <c r="A276" s="21">
        <v>431020</v>
      </c>
      <c r="B276" s="21">
        <v>13</v>
      </c>
      <c r="C276" s="21">
        <v>17</v>
      </c>
      <c r="D276" s="22" t="s">
        <v>330</v>
      </c>
      <c r="E276" s="37" t="s">
        <v>1812</v>
      </c>
      <c r="F276" s="26"/>
      <c r="G276" s="37" t="s">
        <v>1812</v>
      </c>
      <c r="H276" s="21" t="s">
        <v>1812</v>
      </c>
      <c r="I276" s="27"/>
      <c r="J276" s="37" t="s">
        <v>1812</v>
      </c>
      <c r="K276" s="21" t="s">
        <v>1812</v>
      </c>
    </row>
    <row r="277" spans="1:11" ht="15.75" thickBot="1">
      <c r="A277" s="21">
        <v>431030</v>
      </c>
      <c r="B277" s="21">
        <v>29</v>
      </c>
      <c r="C277" s="21">
        <v>16</v>
      </c>
      <c r="D277" s="22" t="s">
        <v>331</v>
      </c>
      <c r="E277" s="37" t="s">
        <v>1812</v>
      </c>
      <c r="F277" s="26"/>
      <c r="G277" s="37" t="s">
        <v>1812</v>
      </c>
      <c r="H277" s="21" t="s">
        <v>1812</v>
      </c>
      <c r="I277" s="27"/>
      <c r="J277" s="37" t="s">
        <v>1812</v>
      </c>
      <c r="K277" s="21" t="s">
        <v>1812</v>
      </c>
    </row>
    <row r="278" spans="1:11" ht="15.75" thickBot="1">
      <c r="A278" s="21">
        <v>431033</v>
      </c>
      <c r="B278" s="21">
        <v>5</v>
      </c>
      <c r="C278" s="21">
        <v>18</v>
      </c>
      <c r="D278" s="22" t="s">
        <v>332</v>
      </c>
      <c r="E278" s="37" t="s">
        <v>1812</v>
      </c>
      <c r="F278" s="26"/>
      <c r="G278" s="37" t="s">
        <v>1812</v>
      </c>
      <c r="H278" s="21" t="s">
        <v>1812</v>
      </c>
      <c r="I278" s="27"/>
      <c r="J278" s="37" t="s">
        <v>1812</v>
      </c>
      <c r="K278" s="21" t="s">
        <v>1812</v>
      </c>
    </row>
    <row r="279" spans="1:11" ht="15.75" thickBot="1">
      <c r="A279" s="21">
        <v>431036</v>
      </c>
      <c r="B279" s="21">
        <v>30</v>
      </c>
      <c r="C279" s="21">
        <v>16</v>
      </c>
      <c r="D279" s="22" t="s">
        <v>334</v>
      </c>
      <c r="E279" s="37" t="s">
        <v>1812</v>
      </c>
      <c r="F279" s="26"/>
      <c r="G279" s="37" t="s">
        <v>1812</v>
      </c>
      <c r="H279" s="21" t="s">
        <v>1812</v>
      </c>
      <c r="I279" s="27"/>
      <c r="J279" s="37" t="s">
        <v>1812</v>
      </c>
      <c r="K279" s="21" t="s">
        <v>1812</v>
      </c>
    </row>
    <row r="280" spans="1:11" ht="25.5" thickBot="1">
      <c r="A280" s="21">
        <v>431040</v>
      </c>
      <c r="B280" s="21">
        <v>14</v>
      </c>
      <c r="C280" s="21">
        <v>14</v>
      </c>
      <c r="D280" s="22" t="s">
        <v>335</v>
      </c>
      <c r="E280" s="37" t="s">
        <v>1812</v>
      </c>
      <c r="F280" s="26"/>
      <c r="G280" s="37" t="s">
        <v>1812</v>
      </c>
      <c r="H280" s="21" t="s">
        <v>1812</v>
      </c>
      <c r="I280" s="27"/>
      <c r="J280" s="37" t="s">
        <v>1812</v>
      </c>
      <c r="K280" s="21" t="s">
        <v>1812</v>
      </c>
    </row>
    <row r="281" spans="1:11" ht="15.75" thickBot="1">
      <c r="A281" s="21">
        <v>431041</v>
      </c>
      <c r="B281" s="21">
        <v>13</v>
      </c>
      <c r="C281" s="21">
        <v>17</v>
      </c>
      <c r="D281" s="22" t="s">
        <v>336</v>
      </c>
      <c r="E281" s="37" t="s">
        <v>1812</v>
      </c>
      <c r="F281" s="26"/>
      <c r="G281" s="37" t="s">
        <v>1812</v>
      </c>
      <c r="H281" s="21" t="s">
        <v>1812</v>
      </c>
      <c r="I281" s="27"/>
      <c r="J281" s="37" t="s">
        <v>1812</v>
      </c>
      <c r="K281" s="21" t="s">
        <v>1812</v>
      </c>
    </row>
    <row r="282" spans="1:11" ht="15.75" thickBot="1">
      <c r="A282" s="21">
        <v>431043</v>
      </c>
      <c r="B282" s="21">
        <v>26</v>
      </c>
      <c r="C282" s="21">
        <v>5</v>
      </c>
      <c r="D282" s="22" t="s">
        <v>337</v>
      </c>
      <c r="E282" s="37" t="s">
        <v>1812</v>
      </c>
      <c r="F282" s="26"/>
      <c r="G282" s="37" t="s">
        <v>1812</v>
      </c>
      <c r="H282" s="21" t="s">
        <v>1812</v>
      </c>
      <c r="I282" s="27"/>
      <c r="J282" s="37" t="s">
        <v>1812</v>
      </c>
      <c r="K282" s="21" t="s">
        <v>1812</v>
      </c>
    </row>
    <row r="283" spans="1:11" ht="25.5" thickBot="1">
      <c r="A283" s="21">
        <v>431046</v>
      </c>
      <c r="B283" s="21">
        <v>16</v>
      </c>
      <c r="C283" s="21">
        <v>11</v>
      </c>
      <c r="D283" s="22" t="s">
        <v>338</v>
      </c>
      <c r="E283" s="37" t="s">
        <v>1812</v>
      </c>
      <c r="F283" s="26"/>
      <c r="G283" s="37" t="s">
        <v>1812</v>
      </c>
      <c r="H283" s="21" t="s">
        <v>1812</v>
      </c>
      <c r="I283" s="27"/>
      <c r="J283" s="37" t="s">
        <v>1812</v>
      </c>
      <c r="K283" s="21" t="s">
        <v>1812</v>
      </c>
    </row>
    <row r="284" spans="1:11" ht="25.5" thickBot="1">
      <c r="A284" s="21">
        <v>431447</v>
      </c>
      <c r="B284" s="21">
        <v>1</v>
      </c>
      <c r="C284" s="21">
        <v>4</v>
      </c>
      <c r="D284" s="22" t="s">
        <v>477</v>
      </c>
      <c r="E284" s="37" t="s">
        <v>1812</v>
      </c>
      <c r="F284" s="26"/>
      <c r="G284" s="37" t="s">
        <v>1812</v>
      </c>
      <c r="H284" s="21" t="s">
        <v>1812</v>
      </c>
      <c r="I284" s="27"/>
      <c r="J284" s="37" t="s">
        <v>1812</v>
      </c>
      <c r="K284" s="21" t="s">
        <v>1812</v>
      </c>
    </row>
    <row r="285" spans="1:11" ht="25.5" thickBot="1">
      <c r="A285" s="21">
        <v>431450</v>
      </c>
      <c r="B285" s="21">
        <v>21</v>
      </c>
      <c r="C285" s="21">
        <v>3</v>
      </c>
      <c r="D285" s="22" t="s">
        <v>480</v>
      </c>
      <c r="E285" s="37" t="s">
        <v>1812</v>
      </c>
      <c r="F285" s="26"/>
      <c r="G285" s="37" t="s">
        <v>1812</v>
      </c>
      <c r="H285" s="21" t="s">
        <v>1812</v>
      </c>
      <c r="I285" s="27"/>
      <c r="J285" s="37" t="s">
        <v>1812</v>
      </c>
      <c r="K285" s="21" t="s">
        <v>1812</v>
      </c>
    </row>
    <row r="286" spans="1:11" ht="15.75" thickBot="1">
      <c r="A286" s="21">
        <v>431057</v>
      </c>
      <c r="B286" s="21">
        <v>19</v>
      </c>
      <c r="C286" s="21">
        <v>6</v>
      </c>
      <c r="D286" s="22" t="s">
        <v>344</v>
      </c>
      <c r="E286" s="37" t="s">
        <v>1812</v>
      </c>
      <c r="F286" s="26"/>
      <c r="G286" s="37" t="s">
        <v>1812</v>
      </c>
      <c r="H286" s="21" t="s">
        <v>1812</v>
      </c>
      <c r="I286" s="27"/>
      <c r="J286" s="37" t="s">
        <v>1812</v>
      </c>
      <c r="K286" s="21" t="s">
        <v>1812</v>
      </c>
    </row>
    <row r="287" spans="1:11" ht="15.75" thickBot="1">
      <c r="A287" s="21">
        <v>431460</v>
      </c>
      <c r="B287" s="21">
        <v>21</v>
      </c>
      <c r="C287" s="21">
        <v>3</v>
      </c>
      <c r="D287" s="22" t="s">
        <v>484</v>
      </c>
      <c r="E287" s="36">
        <v>13600</v>
      </c>
      <c r="F287" s="26"/>
      <c r="G287" s="36">
        <v>13600</v>
      </c>
      <c r="H287" s="21">
        <v>8</v>
      </c>
      <c r="I287" s="27"/>
      <c r="J287" s="37" t="s">
        <v>1823</v>
      </c>
      <c r="K287" s="21">
        <v>0</v>
      </c>
    </row>
    <row r="288" spans="1:11" ht="15.75" thickBot="1">
      <c r="A288" s="21">
        <v>431065</v>
      </c>
      <c r="B288" s="21">
        <v>4</v>
      </c>
      <c r="C288" s="21">
        <v>18</v>
      </c>
      <c r="D288" s="22" t="s">
        <v>348</v>
      </c>
      <c r="E288" s="37" t="s">
        <v>1812</v>
      </c>
      <c r="F288" s="26"/>
      <c r="G288" s="37" t="s">
        <v>1812</v>
      </c>
      <c r="H288" s="21" t="s">
        <v>1812</v>
      </c>
      <c r="I288" s="27"/>
      <c r="J288" s="37" t="s">
        <v>1812</v>
      </c>
      <c r="K288" s="21" t="s">
        <v>1812</v>
      </c>
    </row>
    <row r="289" spans="1:11" ht="25.5" thickBot="1">
      <c r="A289" s="21">
        <v>431070</v>
      </c>
      <c r="B289" s="21">
        <v>16</v>
      </c>
      <c r="C289" s="21">
        <v>11</v>
      </c>
      <c r="D289" s="22" t="s">
        <v>349</v>
      </c>
      <c r="E289" s="37" t="s">
        <v>1812</v>
      </c>
      <c r="F289" s="26"/>
      <c r="G289" s="37" t="s">
        <v>1812</v>
      </c>
      <c r="H289" s="21" t="s">
        <v>1812</v>
      </c>
      <c r="I289" s="27"/>
      <c r="J289" s="37" t="s">
        <v>1812</v>
      </c>
      <c r="K289" s="21" t="s">
        <v>1812</v>
      </c>
    </row>
    <row r="290" spans="1:11" ht="15.75" thickBot="1">
      <c r="A290" s="21">
        <v>431530</v>
      </c>
      <c r="B290" s="21">
        <v>3</v>
      </c>
      <c r="C290" s="21">
        <v>10</v>
      </c>
      <c r="D290" s="22" t="s">
        <v>503</v>
      </c>
      <c r="E290" s="37" t="s">
        <v>1812</v>
      </c>
      <c r="F290" s="26"/>
      <c r="G290" s="37" t="s">
        <v>1812</v>
      </c>
      <c r="H290" s="21" t="s">
        <v>1812</v>
      </c>
      <c r="I290" s="27"/>
      <c r="J290" s="37" t="s">
        <v>1812</v>
      </c>
      <c r="K290" s="21" t="s">
        <v>1812</v>
      </c>
    </row>
    <row r="291" spans="1:11" ht="15.75" thickBot="1">
      <c r="A291" s="21">
        <v>431080</v>
      </c>
      <c r="B291" s="21">
        <v>7</v>
      </c>
      <c r="C291" s="21">
        <v>1</v>
      </c>
      <c r="D291" s="22" t="s">
        <v>351</v>
      </c>
      <c r="E291" s="37" t="s">
        <v>1812</v>
      </c>
      <c r="F291" s="26"/>
      <c r="G291" s="37" t="s">
        <v>1812</v>
      </c>
      <c r="H291" s="21" t="s">
        <v>1812</v>
      </c>
      <c r="I291" s="27"/>
      <c r="J291" s="37" t="s">
        <v>1812</v>
      </c>
      <c r="K291" s="21" t="s">
        <v>1812</v>
      </c>
    </row>
    <row r="292" spans="1:11" ht="25.5" thickBot="1">
      <c r="A292" s="21">
        <v>431085</v>
      </c>
      <c r="B292" s="21">
        <v>20</v>
      </c>
      <c r="C292" s="21">
        <v>15</v>
      </c>
      <c r="D292" s="22" t="s">
        <v>353</v>
      </c>
      <c r="E292" s="37" t="s">
        <v>1812</v>
      </c>
      <c r="F292" s="26"/>
      <c r="G292" s="37" t="s">
        <v>1812</v>
      </c>
      <c r="H292" s="21" t="s">
        <v>1812</v>
      </c>
      <c r="I292" s="27"/>
      <c r="J292" s="37" t="s">
        <v>1812</v>
      </c>
      <c r="K292" s="21" t="s">
        <v>1812</v>
      </c>
    </row>
    <row r="293" spans="1:11" ht="15.75" thickBot="1">
      <c r="A293" s="21">
        <v>431090</v>
      </c>
      <c r="B293" s="21">
        <v>16</v>
      </c>
      <c r="C293" s="21">
        <v>11</v>
      </c>
      <c r="D293" s="22" t="s">
        <v>355</v>
      </c>
      <c r="E293" s="37" t="s">
        <v>1812</v>
      </c>
      <c r="F293" s="26"/>
      <c r="G293" s="37" t="s">
        <v>1812</v>
      </c>
      <c r="H293" s="21" t="s">
        <v>1812</v>
      </c>
      <c r="I293" s="27"/>
      <c r="J293" s="37" t="s">
        <v>1812</v>
      </c>
      <c r="K293" s="21" t="s">
        <v>1812</v>
      </c>
    </row>
    <row r="294" spans="1:11" ht="15.75" thickBot="1">
      <c r="A294" s="21">
        <v>431532</v>
      </c>
      <c r="B294" s="21">
        <v>1</v>
      </c>
      <c r="C294" s="21">
        <v>4</v>
      </c>
      <c r="D294" s="22" t="s">
        <v>507</v>
      </c>
      <c r="E294" s="37" t="s">
        <v>1812</v>
      </c>
      <c r="F294" s="26"/>
      <c r="G294" s="37" t="s">
        <v>1812</v>
      </c>
      <c r="H294" s="21" t="s">
        <v>1812</v>
      </c>
      <c r="I294" s="27"/>
      <c r="J294" s="37" t="s">
        <v>1812</v>
      </c>
      <c r="K294" s="21" t="s">
        <v>1812</v>
      </c>
    </row>
    <row r="295" spans="1:11" ht="15.75" thickBot="1">
      <c r="A295" s="21">
        <v>431112</v>
      </c>
      <c r="B295" s="21">
        <v>24</v>
      </c>
      <c r="C295" s="21">
        <v>5</v>
      </c>
      <c r="D295" s="22" t="s">
        <v>359</v>
      </c>
      <c r="E295" s="37" t="s">
        <v>1812</v>
      </c>
      <c r="F295" s="26"/>
      <c r="G295" s="37" t="s">
        <v>1812</v>
      </c>
      <c r="H295" s="21" t="s">
        <v>1812</v>
      </c>
      <c r="I295" s="27"/>
      <c r="J295" s="37" t="s">
        <v>1812</v>
      </c>
      <c r="K295" s="21" t="s">
        <v>1812</v>
      </c>
    </row>
    <row r="296" spans="1:11" ht="25.5" thickBot="1">
      <c r="A296" s="21">
        <v>431550</v>
      </c>
      <c r="B296" s="21">
        <v>1</v>
      </c>
      <c r="C296" s="21">
        <v>4</v>
      </c>
      <c r="D296" s="22" t="s">
        <v>512</v>
      </c>
      <c r="E296" s="36">
        <v>6800</v>
      </c>
      <c r="F296" s="26"/>
      <c r="G296" s="36">
        <v>6800</v>
      </c>
      <c r="H296" s="21">
        <v>4</v>
      </c>
      <c r="I296" s="27"/>
      <c r="J296" s="37" t="s">
        <v>1823</v>
      </c>
      <c r="K296" s="21">
        <v>0</v>
      </c>
    </row>
    <row r="297" spans="1:11" ht="15.75" thickBot="1">
      <c r="A297" s="21">
        <v>431115</v>
      </c>
      <c r="B297" s="21">
        <v>13</v>
      </c>
      <c r="C297" s="21">
        <v>17</v>
      </c>
      <c r="D297" s="22" t="s">
        <v>361</v>
      </c>
      <c r="E297" s="37" t="s">
        <v>1812</v>
      </c>
      <c r="F297" s="26"/>
      <c r="G297" s="37" t="s">
        <v>1812</v>
      </c>
      <c r="H297" s="21" t="s">
        <v>1812</v>
      </c>
      <c r="I297" s="27"/>
      <c r="J297" s="37" t="s">
        <v>1812</v>
      </c>
      <c r="K297" s="21" t="s">
        <v>1812</v>
      </c>
    </row>
    <row r="298" spans="1:11" ht="25.5" thickBot="1">
      <c r="A298" s="21">
        <v>431560</v>
      </c>
      <c r="B298" s="21">
        <v>21</v>
      </c>
      <c r="C298" s="21">
        <v>3</v>
      </c>
      <c r="D298" s="22" t="s">
        <v>515</v>
      </c>
      <c r="E298" s="36">
        <v>4700</v>
      </c>
      <c r="F298" s="26"/>
      <c r="G298" s="36">
        <v>1700</v>
      </c>
      <c r="H298" s="21">
        <v>1</v>
      </c>
      <c r="I298" s="27"/>
      <c r="J298" s="36">
        <v>3000</v>
      </c>
      <c r="K298" s="21">
        <v>102</v>
      </c>
    </row>
    <row r="299" spans="1:11" ht="37.5" thickBot="1">
      <c r="A299" s="21">
        <v>431123</v>
      </c>
      <c r="B299" s="21">
        <v>27</v>
      </c>
      <c r="C299" s="21">
        <v>8</v>
      </c>
      <c r="D299" s="22" t="s">
        <v>365</v>
      </c>
      <c r="E299" s="37" t="s">
        <v>1812</v>
      </c>
      <c r="F299" s="26"/>
      <c r="G299" s="37" t="s">
        <v>1812</v>
      </c>
      <c r="H299" s="21" t="s">
        <v>1812</v>
      </c>
      <c r="I299" s="27"/>
      <c r="J299" s="37" t="s">
        <v>1812</v>
      </c>
      <c r="K299" s="21" t="s">
        <v>1812</v>
      </c>
    </row>
    <row r="300" spans="1:11" ht="37.5" thickBot="1">
      <c r="A300" s="21">
        <v>431127</v>
      </c>
      <c r="B300" s="21">
        <v>17</v>
      </c>
      <c r="C300" s="21">
        <v>6</v>
      </c>
      <c r="D300" s="22" t="s">
        <v>367</v>
      </c>
      <c r="E300" s="37" t="s">
        <v>1812</v>
      </c>
      <c r="F300" s="26"/>
      <c r="G300" s="37" t="s">
        <v>1812</v>
      </c>
      <c r="H300" s="21" t="s">
        <v>1812</v>
      </c>
      <c r="I300" s="27"/>
      <c r="J300" s="37" t="s">
        <v>1812</v>
      </c>
      <c r="K300" s="21" t="s">
        <v>1812</v>
      </c>
    </row>
    <row r="301" spans="1:11" ht="25.5" thickBot="1">
      <c r="A301" s="21">
        <v>431130</v>
      </c>
      <c r="B301" s="21">
        <v>18</v>
      </c>
      <c r="C301" s="21">
        <v>6</v>
      </c>
      <c r="D301" s="22" t="s">
        <v>368</v>
      </c>
      <c r="E301" s="37" t="s">
        <v>1812</v>
      </c>
      <c r="F301" s="26"/>
      <c r="G301" s="37" t="s">
        <v>1812</v>
      </c>
      <c r="H301" s="21" t="s">
        <v>1812</v>
      </c>
      <c r="I301" s="27"/>
      <c r="J301" s="37" t="s">
        <v>1812</v>
      </c>
      <c r="K301" s="21" t="s">
        <v>1812</v>
      </c>
    </row>
    <row r="302" spans="1:11" ht="25.5" thickBot="1">
      <c r="A302" s="21">
        <v>431162</v>
      </c>
      <c r="B302" s="21">
        <v>7</v>
      </c>
      <c r="C302" s="21">
        <v>1</v>
      </c>
      <c r="D302" s="22" t="s">
        <v>376</v>
      </c>
      <c r="E302" s="37" t="s">
        <v>1812</v>
      </c>
      <c r="F302" s="26"/>
      <c r="G302" s="37" t="s">
        <v>1812</v>
      </c>
      <c r="H302" s="21" t="s">
        <v>1812</v>
      </c>
      <c r="I302" s="27"/>
      <c r="J302" s="37" t="s">
        <v>1812</v>
      </c>
      <c r="K302" s="21" t="s">
        <v>1812</v>
      </c>
    </row>
    <row r="303" spans="1:11" ht="25.5" thickBot="1">
      <c r="A303" s="21">
        <v>431164</v>
      </c>
      <c r="B303" s="21">
        <v>23</v>
      </c>
      <c r="C303" s="21">
        <v>5</v>
      </c>
      <c r="D303" s="22" t="s">
        <v>378</v>
      </c>
      <c r="E303" s="37" t="s">
        <v>1812</v>
      </c>
      <c r="F303" s="26"/>
      <c r="G303" s="37" t="s">
        <v>1812</v>
      </c>
      <c r="H303" s="21" t="s">
        <v>1812</v>
      </c>
      <c r="I303" s="27"/>
      <c r="J303" s="37" t="s">
        <v>1812</v>
      </c>
      <c r="K303" s="21" t="s">
        <v>1812</v>
      </c>
    </row>
    <row r="304" spans="1:11" ht="25.5" thickBot="1">
      <c r="A304" s="21">
        <v>431170</v>
      </c>
      <c r="B304" s="21">
        <v>18</v>
      </c>
      <c r="C304" s="21">
        <v>6</v>
      </c>
      <c r="D304" s="22" t="s">
        <v>382</v>
      </c>
      <c r="E304" s="37" t="s">
        <v>1812</v>
      </c>
      <c r="F304" s="26"/>
      <c r="G304" s="37" t="s">
        <v>1812</v>
      </c>
      <c r="H304" s="21" t="s">
        <v>1812</v>
      </c>
      <c r="I304" s="27"/>
      <c r="J304" s="37" t="s">
        <v>1812</v>
      </c>
      <c r="K304" s="21" t="s">
        <v>1812</v>
      </c>
    </row>
    <row r="305" spans="1:11" ht="25.5" thickBot="1">
      <c r="A305" s="21">
        <v>431640</v>
      </c>
      <c r="B305" s="21">
        <v>3</v>
      </c>
      <c r="C305" s="21">
        <v>10</v>
      </c>
      <c r="D305" s="22" t="s">
        <v>530</v>
      </c>
      <c r="E305" s="36">
        <v>3400</v>
      </c>
      <c r="F305" s="26"/>
      <c r="G305" s="36">
        <v>3400</v>
      </c>
      <c r="H305" s="21">
        <v>2</v>
      </c>
      <c r="I305" s="27"/>
      <c r="J305" s="37" t="s">
        <v>1823</v>
      </c>
      <c r="K305" s="21">
        <v>0</v>
      </c>
    </row>
    <row r="306" spans="1:11" ht="25.5" thickBot="1">
      <c r="A306" s="21">
        <v>431173</v>
      </c>
      <c r="B306" s="21">
        <v>4</v>
      </c>
      <c r="C306" s="21">
        <v>18</v>
      </c>
      <c r="D306" s="22" t="s">
        <v>383</v>
      </c>
      <c r="E306" s="37" t="s">
        <v>1812</v>
      </c>
      <c r="F306" s="26"/>
      <c r="G306" s="37" t="s">
        <v>1812</v>
      </c>
      <c r="H306" s="21" t="s">
        <v>1812</v>
      </c>
      <c r="I306" s="27"/>
      <c r="J306" s="37" t="s">
        <v>1812</v>
      </c>
      <c r="K306" s="21" t="s">
        <v>1812</v>
      </c>
    </row>
    <row r="307" spans="1:11" ht="37.5" thickBot="1">
      <c r="A307" s="21">
        <v>431697</v>
      </c>
      <c r="B307" s="21">
        <v>3</v>
      </c>
      <c r="C307" s="21">
        <v>10</v>
      </c>
      <c r="D307" s="22" t="s">
        <v>546</v>
      </c>
      <c r="E307" s="37" t="s">
        <v>1812</v>
      </c>
      <c r="F307" s="26"/>
      <c r="G307" s="37" t="s">
        <v>1812</v>
      </c>
      <c r="H307" s="21" t="s">
        <v>1812</v>
      </c>
      <c r="I307" s="27"/>
      <c r="J307" s="37" t="s">
        <v>1812</v>
      </c>
      <c r="K307" s="21" t="s">
        <v>1812</v>
      </c>
    </row>
    <row r="308" spans="1:11" ht="15.75" thickBot="1">
      <c r="A308" s="21">
        <v>431179</v>
      </c>
      <c r="B308" s="21">
        <v>8</v>
      </c>
      <c r="C308" s="21">
        <v>1</v>
      </c>
      <c r="D308" s="22" t="s">
        <v>386</v>
      </c>
      <c r="E308" s="37" t="s">
        <v>1812</v>
      </c>
      <c r="F308" s="26"/>
      <c r="G308" s="37" t="s">
        <v>1812</v>
      </c>
      <c r="H308" s="21" t="s">
        <v>1812</v>
      </c>
      <c r="I308" s="27"/>
      <c r="J308" s="37" t="s">
        <v>1812</v>
      </c>
      <c r="K308" s="21" t="s">
        <v>1812</v>
      </c>
    </row>
    <row r="309" spans="1:11" ht="15.75" thickBot="1">
      <c r="A309" s="21">
        <v>431180</v>
      </c>
      <c r="B309" s="21">
        <v>17</v>
      </c>
      <c r="C309" s="21">
        <v>6</v>
      </c>
      <c r="D309" s="22" t="s">
        <v>387</v>
      </c>
      <c r="E309" s="37" t="s">
        <v>1812</v>
      </c>
      <c r="F309" s="26"/>
      <c r="G309" s="37" t="s">
        <v>1812</v>
      </c>
      <c r="H309" s="21" t="s">
        <v>1812</v>
      </c>
      <c r="I309" s="27"/>
      <c r="J309" s="37" t="s">
        <v>1812</v>
      </c>
      <c r="K309" s="21" t="s">
        <v>1812</v>
      </c>
    </row>
    <row r="310" spans="1:11" ht="25.5" thickBot="1">
      <c r="A310" s="21">
        <v>431190</v>
      </c>
      <c r="B310" s="21">
        <v>16</v>
      </c>
      <c r="C310" s="21">
        <v>11</v>
      </c>
      <c r="D310" s="22" t="s">
        <v>388</v>
      </c>
      <c r="E310" s="37" t="s">
        <v>1812</v>
      </c>
      <c r="F310" s="26"/>
      <c r="G310" s="37" t="s">
        <v>1812</v>
      </c>
      <c r="H310" s="21" t="s">
        <v>1812</v>
      </c>
      <c r="I310" s="27"/>
      <c r="J310" s="37" t="s">
        <v>1812</v>
      </c>
      <c r="K310" s="21" t="s">
        <v>1812</v>
      </c>
    </row>
    <row r="311" spans="1:11" ht="25.5" thickBot="1">
      <c r="A311" s="21">
        <v>431200</v>
      </c>
      <c r="B311" s="21">
        <v>16</v>
      </c>
      <c r="C311" s="21">
        <v>11</v>
      </c>
      <c r="D311" s="22" t="s">
        <v>390</v>
      </c>
      <c r="E311" s="37" t="s">
        <v>1812</v>
      </c>
      <c r="F311" s="26"/>
      <c r="G311" s="37" t="s">
        <v>1812</v>
      </c>
      <c r="H311" s="21" t="s">
        <v>1812</v>
      </c>
      <c r="I311" s="27"/>
      <c r="J311" s="37" t="s">
        <v>1812</v>
      </c>
      <c r="K311" s="21" t="s">
        <v>1812</v>
      </c>
    </row>
    <row r="312" spans="1:11" ht="25.5" thickBot="1">
      <c r="A312" s="21">
        <v>431205</v>
      </c>
      <c r="B312" s="21">
        <v>29</v>
      </c>
      <c r="C312" s="21">
        <v>16</v>
      </c>
      <c r="D312" s="22" t="s">
        <v>391</v>
      </c>
      <c r="E312" s="37" t="s">
        <v>1812</v>
      </c>
      <c r="F312" s="26"/>
      <c r="G312" s="37" t="s">
        <v>1812</v>
      </c>
      <c r="H312" s="21" t="s">
        <v>1812</v>
      </c>
      <c r="I312" s="27"/>
      <c r="J312" s="37" t="s">
        <v>1812</v>
      </c>
      <c r="K312" s="21" t="s">
        <v>1812</v>
      </c>
    </row>
    <row r="313" spans="1:11" ht="25.5" thickBot="1">
      <c r="A313" s="21">
        <v>431690</v>
      </c>
      <c r="B313" s="21">
        <v>1</v>
      </c>
      <c r="C313" s="21">
        <v>4</v>
      </c>
      <c r="D313" s="22" t="s">
        <v>547</v>
      </c>
      <c r="E313" s="36">
        <v>6400</v>
      </c>
      <c r="F313" s="26"/>
      <c r="G313" s="36">
        <v>3400</v>
      </c>
      <c r="H313" s="21">
        <v>2</v>
      </c>
      <c r="I313" s="27"/>
      <c r="J313" s="36">
        <v>3000</v>
      </c>
      <c r="K313" s="21">
        <v>168</v>
      </c>
    </row>
    <row r="314" spans="1:11" ht="25.5" thickBot="1">
      <c r="A314" s="21">
        <v>431215</v>
      </c>
      <c r="B314" s="21">
        <v>28</v>
      </c>
      <c r="C314" s="21">
        <v>13</v>
      </c>
      <c r="D314" s="22" t="s">
        <v>394</v>
      </c>
      <c r="E314" s="37" t="s">
        <v>1812</v>
      </c>
      <c r="F314" s="26"/>
      <c r="G314" s="37" t="s">
        <v>1812</v>
      </c>
      <c r="H314" s="21" t="s">
        <v>1812</v>
      </c>
      <c r="I314" s="27"/>
      <c r="J314" s="37" t="s">
        <v>1812</v>
      </c>
      <c r="K314" s="21" t="s">
        <v>1812</v>
      </c>
    </row>
    <row r="315" spans="1:11" ht="37.5" thickBot="1">
      <c r="A315" s="21">
        <v>431217</v>
      </c>
      <c r="B315" s="21">
        <v>11</v>
      </c>
      <c r="C315" s="21">
        <v>12</v>
      </c>
      <c r="D315" s="22" t="s">
        <v>395</v>
      </c>
      <c r="E315" s="37" t="s">
        <v>1812</v>
      </c>
      <c r="F315" s="26"/>
      <c r="G315" s="37" t="s">
        <v>1812</v>
      </c>
      <c r="H315" s="21" t="s">
        <v>1812</v>
      </c>
      <c r="I315" s="27"/>
      <c r="J315" s="37" t="s">
        <v>1812</v>
      </c>
      <c r="K315" s="21" t="s">
        <v>1812</v>
      </c>
    </row>
    <row r="316" spans="1:11" ht="37.5" thickBot="1">
      <c r="A316" s="21">
        <v>431220</v>
      </c>
      <c r="B316" s="21">
        <v>18</v>
      </c>
      <c r="C316" s="21">
        <v>6</v>
      </c>
      <c r="D316" s="22" t="s">
        <v>396</v>
      </c>
      <c r="E316" s="37" t="s">
        <v>1812</v>
      </c>
      <c r="F316" s="26"/>
      <c r="G316" s="37" t="s">
        <v>1812</v>
      </c>
      <c r="H316" s="21" t="s">
        <v>1812</v>
      </c>
      <c r="I316" s="27"/>
      <c r="J316" s="37" t="s">
        <v>1812</v>
      </c>
      <c r="K316" s="21" t="s">
        <v>1812</v>
      </c>
    </row>
    <row r="317" spans="1:11" ht="25.5" thickBot="1">
      <c r="A317" s="21">
        <v>431225</v>
      </c>
      <c r="B317" s="21">
        <v>9</v>
      </c>
      <c r="C317" s="21">
        <v>1</v>
      </c>
      <c r="D317" s="22" t="s">
        <v>397</v>
      </c>
      <c r="E317" s="37" t="s">
        <v>1812</v>
      </c>
      <c r="F317" s="26"/>
      <c r="G317" s="37" t="s">
        <v>1812</v>
      </c>
      <c r="H317" s="21" t="s">
        <v>1812</v>
      </c>
      <c r="I317" s="27"/>
      <c r="J317" s="37" t="s">
        <v>1812</v>
      </c>
      <c r="K317" s="21" t="s">
        <v>1812</v>
      </c>
    </row>
    <row r="318" spans="1:11" ht="15.75" thickBot="1">
      <c r="A318" s="21">
        <v>431230</v>
      </c>
      <c r="B318" s="21">
        <v>20</v>
      </c>
      <c r="C318" s="21">
        <v>15</v>
      </c>
      <c r="D318" s="22" t="s">
        <v>398</v>
      </c>
      <c r="E318" s="37" t="s">
        <v>1812</v>
      </c>
      <c r="F318" s="26"/>
      <c r="G318" s="37" t="s">
        <v>1812</v>
      </c>
      <c r="H318" s="21" t="s">
        <v>1812</v>
      </c>
      <c r="I318" s="27"/>
      <c r="J318" s="37" t="s">
        <v>1812</v>
      </c>
      <c r="K318" s="21" t="s">
        <v>1812</v>
      </c>
    </row>
    <row r="319" spans="1:11" ht="15.75" thickBot="1">
      <c r="A319" s="21">
        <v>431235</v>
      </c>
      <c r="B319" s="21">
        <v>17</v>
      </c>
      <c r="C319" s="21">
        <v>6</v>
      </c>
      <c r="D319" s="22" t="s">
        <v>399</v>
      </c>
      <c r="E319" s="37" t="s">
        <v>1812</v>
      </c>
      <c r="F319" s="26"/>
      <c r="G319" s="37" t="s">
        <v>1812</v>
      </c>
      <c r="H319" s="21" t="s">
        <v>1812</v>
      </c>
      <c r="I319" s="27"/>
      <c r="J319" s="37" t="s">
        <v>1812</v>
      </c>
      <c r="K319" s="21" t="s">
        <v>1812</v>
      </c>
    </row>
    <row r="320" spans="1:11" ht="49.5" thickBot="1">
      <c r="A320" s="21">
        <v>431237</v>
      </c>
      <c r="B320" s="21">
        <v>24</v>
      </c>
      <c r="C320" s="21">
        <v>5</v>
      </c>
      <c r="D320" s="22" t="s">
        <v>400</v>
      </c>
      <c r="E320" s="37" t="s">
        <v>1812</v>
      </c>
      <c r="F320" s="26"/>
      <c r="G320" s="37" t="s">
        <v>1812</v>
      </c>
      <c r="H320" s="21" t="s">
        <v>1812</v>
      </c>
      <c r="I320" s="27"/>
      <c r="J320" s="37" t="s">
        <v>1812</v>
      </c>
      <c r="K320" s="21" t="s">
        <v>1812</v>
      </c>
    </row>
    <row r="321" spans="1:11" ht="37.5" thickBot="1">
      <c r="A321" s="21">
        <v>431238</v>
      </c>
      <c r="B321" s="21">
        <v>25</v>
      </c>
      <c r="C321" s="21">
        <v>5</v>
      </c>
      <c r="D321" s="22" t="s">
        <v>401</v>
      </c>
      <c r="E321" s="37" t="s">
        <v>1812</v>
      </c>
      <c r="F321" s="26"/>
      <c r="G321" s="37" t="s">
        <v>1812</v>
      </c>
      <c r="H321" s="21" t="s">
        <v>1812</v>
      </c>
      <c r="I321" s="27"/>
      <c r="J321" s="37" t="s">
        <v>1812</v>
      </c>
      <c r="K321" s="21" t="s">
        <v>1812</v>
      </c>
    </row>
    <row r="322" spans="1:11" ht="15.75" thickBot="1">
      <c r="A322" s="21">
        <v>431242</v>
      </c>
      <c r="B322" s="21">
        <v>19</v>
      </c>
      <c r="C322" s="21">
        <v>6</v>
      </c>
      <c r="D322" s="22" t="s">
        <v>404</v>
      </c>
      <c r="E322" s="37" t="s">
        <v>1812</v>
      </c>
      <c r="F322" s="26"/>
      <c r="G322" s="37" t="s">
        <v>1812</v>
      </c>
      <c r="H322" s="21" t="s">
        <v>1812</v>
      </c>
      <c r="I322" s="27"/>
      <c r="J322" s="37" t="s">
        <v>1812</v>
      </c>
      <c r="K322" s="21" t="s">
        <v>1812</v>
      </c>
    </row>
    <row r="323" spans="1:11" ht="25.5" thickBot="1">
      <c r="A323" s="21">
        <v>431244</v>
      </c>
      <c r="B323" s="21">
        <v>4</v>
      </c>
      <c r="C323" s="21">
        <v>18</v>
      </c>
      <c r="D323" s="22" t="s">
        <v>405</v>
      </c>
      <c r="E323" s="37" t="s">
        <v>1812</v>
      </c>
      <c r="F323" s="26"/>
      <c r="G323" s="37" t="s">
        <v>1812</v>
      </c>
      <c r="H323" s="21" t="s">
        <v>1812</v>
      </c>
      <c r="I323" s="27"/>
      <c r="J323" s="37" t="s">
        <v>1812</v>
      </c>
      <c r="K323" s="21" t="s">
        <v>1812</v>
      </c>
    </row>
    <row r="324" spans="1:11" ht="25.5" thickBot="1">
      <c r="A324" s="21">
        <v>431247</v>
      </c>
      <c r="B324" s="21">
        <v>7</v>
      </c>
      <c r="C324" s="21">
        <v>1</v>
      </c>
      <c r="D324" s="22" t="s">
        <v>407</v>
      </c>
      <c r="E324" s="37" t="s">
        <v>1812</v>
      </c>
      <c r="F324" s="26"/>
      <c r="G324" s="37" t="s">
        <v>1812</v>
      </c>
      <c r="H324" s="21" t="s">
        <v>1812</v>
      </c>
      <c r="I324" s="27"/>
      <c r="J324" s="37" t="s">
        <v>1812</v>
      </c>
      <c r="K324" s="21" t="s">
        <v>1812</v>
      </c>
    </row>
    <row r="325" spans="1:11" ht="15.75" thickBot="1">
      <c r="A325" s="21">
        <v>431260</v>
      </c>
      <c r="B325" s="21">
        <v>29</v>
      </c>
      <c r="C325" s="21">
        <v>16</v>
      </c>
      <c r="D325" s="22" t="s">
        <v>410</v>
      </c>
      <c r="E325" s="37" t="s">
        <v>1812</v>
      </c>
      <c r="F325" s="26"/>
      <c r="G325" s="37" t="s">
        <v>1812</v>
      </c>
      <c r="H325" s="21" t="s">
        <v>1812</v>
      </c>
      <c r="I325" s="27"/>
      <c r="J325" s="37" t="s">
        <v>1812</v>
      </c>
      <c r="K325" s="21" t="s">
        <v>1812</v>
      </c>
    </row>
    <row r="326" spans="1:11" ht="25.5" thickBot="1">
      <c r="A326" s="21">
        <v>431265</v>
      </c>
      <c r="B326" s="21">
        <v>17</v>
      </c>
      <c r="C326" s="21">
        <v>6</v>
      </c>
      <c r="D326" s="22" t="s">
        <v>413</v>
      </c>
      <c r="E326" s="37" t="s">
        <v>1812</v>
      </c>
      <c r="F326" s="26"/>
      <c r="G326" s="37" t="s">
        <v>1812</v>
      </c>
      <c r="H326" s="21" t="s">
        <v>1812</v>
      </c>
      <c r="I326" s="27"/>
      <c r="J326" s="37" t="s">
        <v>1812</v>
      </c>
      <c r="K326" s="21" t="s">
        <v>1812</v>
      </c>
    </row>
    <row r="327" spans="1:11" ht="25.5" thickBot="1">
      <c r="A327" s="21">
        <v>431267</v>
      </c>
      <c r="B327" s="21">
        <v>17</v>
      </c>
      <c r="C327" s="21">
        <v>6</v>
      </c>
      <c r="D327" s="22" t="s">
        <v>414</v>
      </c>
      <c r="E327" s="37" t="s">
        <v>1812</v>
      </c>
      <c r="F327" s="26"/>
      <c r="G327" s="37" t="s">
        <v>1812</v>
      </c>
      <c r="H327" s="21" t="s">
        <v>1812</v>
      </c>
      <c r="I327" s="27"/>
      <c r="J327" s="37" t="s">
        <v>1812</v>
      </c>
      <c r="K327" s="21" t="s">
        <v>1812</v>
      </c>
    </row>
    <row r="328" spans="1:11" ht="25.5" thickBot="1">
      <c r="A328" s="21">
        <v>431275</v>
      </c>
      <c r="B328" s="21">
        <v>17</v>
      </c>
      <c r="C328" s="21">
        <v>6</v>
      </c>
      <c r="D328" s="22" t="s">
        <v>417</v>
      </c>
      <c r="E328" s="37" t="s">
        <v>1812</v>
      </c>
      <c r="F328" s="26"/>
      <c r="G328" s="37" t="s">
        <v>1812</v>
      </c>
      <c r="H328" s="21" t="s">
        <v>1812</v>
      </c>
      <c r="I328" s="27"/>
      <c r="J328" s="37" t="s">
        <v>1812</v>
      </c>
      <c r="K328" s="21" t="s">
        <v>1812</v>
      </c>
    </row>
    <row r="329" spans="1:11" ht="25.5" thickBot="1">
      <c r="A329" s="21">
        <v>431280</v>
      </c>
      <c r="B329" s="21">
        <v>25</v>
      </c>
      <c r="C329" s="21">
        <v>5</v>
      </c>
      <c r="D329" s="22" t="s">
        <v>419</v>
      </c>
      <c r="E329" s="37" t="s">
        <v>1812</v>
      </c>
      <c r="F329" s="26"/>
      <c r="G329" s="37" t="s">
        <v>1812</v>
      </c>
      <c r="H329" s="21" t="s">
        <v>1812</v>
      </c>
      <c r="I329" s="27"/>
      <c r="J329" s="37" t="s">
        <v>1812</v>
      </c>
      <c r="K329" s="21" t="s">
        <v>1812</v>
      </c>
    </row>
    <row r="330" spans="1:11" ht="25.5" thickBot="1">
      <c r="A330" s="21">
        <v>431290</v>
      </c>
      <c r="B330" s="21">
        <v>25</v>
      </c>
      <c r="C330" s="21">
        <v>5</v>
      </c>
      <c r="D330" s="22" t="s">
        <v>420</v>
      </c>
      <c r="E330" s="37" t="s">
        <v>1812</v>
      </c>
      <c r="F330" s="26"/>
      <c r="G330" s="37" t="s">
        <v>1812</v>
      </c>
      <c r="H330" s="21" t="s">
        <v>1812</v>
      </c>
      <c r="I330" s="27"/>
      <c r="J330" s="37" t="s">
        <v>1812</v>
      </c>
      <c r="K330" s="21" t="s">
        <v>1812</v>
      </c>
    </row>
    <row r="331" spans="1:11" ht="25.5" thickBot="1">
      <c r="A331" s="21">
        <v>431295</v>
      </c>
      <c r="B331" s="21">
        <v>20</v>
      </c>
      <c r="C331" s="21">
        <v>15</v>
      </c>
      <c r="D331" s="22" t="s">
        <v>421</v>
      </c>
      <c r="E331" s="37" t="s">
        <v>1812</v>
      </c>
      <c r="F331" s="26"/>
      <c r="G331" s="37" t="s">
        <v>1812</v>
      </c>
      <c r="H331" s="21" t="s">
        <v>1812</v>
      </c>
      <c r="I331" s="27"/>
      <c r="J331" s="37" t="s">
        <v>1812</v>
      </c>
      <c r="K331" s="21" t="s">
        <v>1812</v>
      </c>
    </row>
    <row r="332" spans="1:11" ht="25.5" thickBot="1">
      <c r="A332" s="21">
        <v>431300</v>
      </c>
      <c r="B332" s="21">
        <v>29</v>
      </c>
      <c r="C332" s="21">
        <v>16</v>
      </c>
      <c r="D332" s="22" t="s">
        <v>422</v>
      </c>
      <c r="E332" s="37" t="s">
        <v>1812</v>
      </c>
      <c r="F332" s="26"/>
      <c r="G332" s="37" t="s">
        <v>1812</v>
      </c>
      <c r="H332" s="21" t="s">
        <v>1812</v>
      </c>
      <c r="I332" s="27"/>
      <c r="J332" s="37" t="s">
        <v>1812</v>
      </c>
      <c r="K332" s="21" t="s">
        <v>1812</v>
      </c>
    </row>
    <row r="333" spans="1:11" ht="37.5" thickBot="1">
      <c r="A333" s="21">
        <v>431301</v>
      </c>
      <c r="B333" s="21">
        <v>14</v>
      </c>
      <c r="C333" s="21">
        <v>14</v>
      </c>
      <c r="D333" s="22" t="s">
        <v>423</v>
      </c>
      <c r="E333" s="37" t="s">
        <v>1812</v>
      </c>
      <c r="F333" s="26"/>
      <c r="G333" s="37" t="s">
        <v>1812</v>
      </c>
      <c r="H333" s="21" t="s">
        <v>1812</v>
      </c>
      <c r="I333" s="27"/>
      <c r="J333" s="37" t="s">
        <v>1812</v>
      </c>
      <c r="K333" s="21" t="s">
        <v>1812</v>
      </c>
    </row>
    <row r="334" spans="1:11" ht="37.5" thickBot="1">
      <c r="A334" s="21">
        <v>431730</v>
      </c>
      <c r="B334" s="21">
        <v>21</v>
      </c>
      <c r="C334" s="21">
        <v>3</v>
      </c>
      <c r="D334" s="22" t="s">
        <v>553</v>
      </c>
      <c r="E334" s="37" t="s">
        <v>1812</v>
      </c>
      <c r="F334" s="26"/>
      <c r="G334" s="37" t="s">
        <v>1812</v>
      </c>
      <c r="H334" s="21" t="s">
        <v>1812</v>
      </c>
      <c r="I334" s="27"/>
      <c r="J334" s="37" t="s">
        <v>1812</v>
      </c>
      <c r="K334" s="21" t="s">
        <v>1812</v>
      </c>
    </row>
    <row r="335" spans="1:11" ht="25.5" thickBot="1">
      <c r="A335" s="21">
        <v>431306</v>
      </c>
      <c r="B335" s="21">
        <v>7</v>
      </c>
      <c r="C335" s="21">
        <v>1</v>
      </c>
      <c r="D335" s="22" t="s">
        <v>425</v>
      </c>
      <c r="E335" s="37" t="s">
        <v>1812</v>
      </c>
      <c r="F335" s="26"/>
      <c r="G335" s="37" t="s">
        <v>1812</v>
      </c>
      <c r="H335" s="21" t="s">
        <v>1812</v>
      </c>
      <c r="I335" s="27"/>
      <c r="J335" s="37" t="s">
        <v>1812</v>
      </c>
      <c r="K335" s="21" t="s">
        <v>1812</v>
      </c>
    </row>
    <row r="336" spans="1:11" ht="25.5" thickBot="1">
      <c r="A336" s="21">
        <v>431308</v>
      </c>
      <c r="B336" s="21">
        <v>26</v>
      </c>
      <c r="C336" s="21">
        <v>5</v>
      </c>
      <c r="D336" s="22" t="s">
        <v>427</v>
      </c>
      <c r="E336" s="37" t="s">
        <v>1812</v>
      </c>
      <c r="F336" s="26"/>
      <c r="G336" s="37" t="s">
        <v>1812</v>
      </c>
      <c r="H336" s="21" t="s">
        <v>1812</v>
      </c>
      <c r="I336" s="27"/>
      <c r="J336" s="37" t="s">
        <v>1812</v>
      </c>
      <c r="K336" s="21" t="s">
        <v>1812</v>
      </c>
    </row>
    <row r="337" spans="1:11" ht="25.5" thickBot="1">
      <c r="A337" s="21">
        <v>431320</v>
      </c>
      <c r="B337" s="21">
        <v>23</v>
      </c>
      <c r="C337" s="21">
        <v>5</v>
      </c>
      <c r="D337" s="22" t="s">
        <v>429</v>
      </c>
      <c r="E337" s="37" t="s">
        <v>1812</v>
      </c>
      <c r="F337" s="26"/>
      <c r="G337" s="37" t="s">
        <v>1812</v>
      </c>
      <c r="H337" s="21" t="s">
        <v>1812</v>
      </c>
      <c r="I337" s="27"/>
      <c r="J337" s="37" t="s">
        <v>1812</v>
      </c>
      <c r="K337" s="21" t="s">
        <v>1812</v>
      </c>
    </row>
    <row r="338" spans="1:11" ht="25.5" thickBot="1">
      <c r="A338" s="21">
        <v>431330</v>
      </c>
      <c r="B338" s="21">
        <v>25</v>
      </c>
      <c r="C338" s="21">
        <v>5</v>
      </c>
      <c r="D338" s="22" t="s">
        <v>430</v>
      </c>
      <c r="E338" s="37" t="s">
        <v>1812</v>
      </c>
      <c r="F338" s="26"/>
      <c r="G338" s="37" t="s">
        <v>1812</v>
      </c>
      <c r="H338" s="21" t="s">
        <v>1812</v>
      </c>
      <c r="I338" s="27"/>
      <c r="J338" s="37" t="s">
        <v>1812</v>
      </c>
      <c r="K338" s="21" t="s">
        <v>1812</v>
      </c>
    </row>
    <row r="339" spans="1:11" ht="25.5" thickBot="1">
      <c r="A339" s="21">
        <v>431333</v>
      </c>
      <c r="B339" s="21">
        <v>13</v>
      </c>
      <c r="C339" s="21">
        <v>17</v>
      </c>
      <c r="D339" s="22" t="s">
        <v>432</v>
      </c>
      <c r="E339" s="37" t="s">
        <v>1812</v>
      </c>
      <c r="F339" s="26"/>
      <c r="G339" s="37" t="s">
        <v>1812</v>
      </c>
      <c r="H339" s="21" t="s">
        <v>1812</v>
      </c>
      <c r="I339" s="27"/>
      <c r="J339" s="37" t="s">
        <v>1812</v>
      </c>
      <c r="K339" s="21" t="s">
        <v>1812</v>
      </c>
    </row>
    <row r="340" spans="1:11" ht="37.5" thickBot="1">
      <c r="A340" s="21">
        <v>431335</v>
      </c>
      <c r="B340" s="21">
        <v>26</v>
      </c>
      <c r="C340" s="21">
        <v>5</v>
      </c>
      <c r="D340" s="22" t="s">
        <v>433</v>
      </c>
      <c r="E340" s="37" t="s">
        <v>1812</v>
      </c>
      <c r="F340" s="26"/>
      <c r="G340" s="37" t="s">
        <v>1812</v>
      </c>
      <c r="H340" s="21" t="s">
        <v>1812</v>
      </c>
      <c r="I340" s="27"/>
      <c r="J340" s="37" t="s">
        <v>1812</v>
      </c>
      <c r="K340" s="21" t="s">
        <v>1812</v>
      </c>
    </row>
    <row r="341" spans="1:11" ht="25.5" thickBot="1">
      <c r="A341" s="21">
        <v>431337</v>
      </c>
      <c r="B341" s="21">
        <v>8</v>
      </c>
      <c r="C341" s="21">
        <v>1</v>
      </c>
      <c r="D341" s="22" t="s">
        <v>434</v>
      </c>
      <c r="E341" s="37" t="s">
        <v>1812</v>
      </c>
      <c r="F341" s="26"/>
      <c r="G341" s="37" t="s">
        <v>1812</v>
      </c>
      <c r="H341" s="21" t="s">
        <v>1812</v>
      </c>
      <c r="I341" s="27"/>
      <c r="J341" s="37" t="s">
        <v>1812</v>
      </c>
      <c r="K341" s="21" t="s">
        <v>1812</v>
      </c>
    </row>
    <row r="342" spans="1:11" ht="25.5" thickBot="1">
      <c r="A342" s="21">
        <v>431339</v>
      </c>
      <c r="B342" s="21">
        <v>27</v>
      </c>
      <c r="C342" s="21">
        <v>8</v>
      </c>
      <c r="D342" s="22" t="s">
        <v>437</v>
      </c>
      <c r="E342" s="37" t="s">
        <v>1812</v>
      </c>
      <c r="F342" s="26"/>
      <c r="G342" s="37" t="s">
        <v>1812</v>
      </c>
      <c r="H342" s="21" t="s">
        <v>1812</v>
      </c>
      <c r="I342" s="27"/>
      <c r="J342" s="37" t="s">
        <v>1812</v>
      </c>
      <c r="K342" s="21" t="s">
        <v>1812</v>
      </c>
    </row>
    <row r="343" spans="1:11" ht="37.5" thickBot="1">
      <c r="A343" s="21">
        <v>431340</v>
      </c>
      <c r="B343" s="21">
        <v>7</v>
      </c>
      <c r="C343" s="21">
        <v>1</v>
      </c>
      <c r="D343" s="22" t="s">
        <v>438</v>
      </c>
      <c r="E343" s="37" t="s">
        <v>1812</v>
      </c>
      <c r="F343" s="26"/>
      <c r="G343" s="37" t="s">
        <v>1812</v>
      </c>
      <c r="H343" s="21" t="s">
        <v>1812</v>
      </c>
      <c r="I343" s="27"/>
      <c r="J343" s="37" t="s">
        <v>1812</v>
      </c>
      <c r="K343" s="21" t="s">
        <v>1812</v>
      </c>
    </row>
    <row r="344" spans="1:11" ht="25.5" thickBot="1">
      <c r="A344" s="21">
        <v>431342</v>
      </c>
      <c r="B344" s="21">
        <v>14</v>
      </c>
      <c r="C344" s="21">
        <v>14</v>
      </c>
      <c r="D344" s="22" t="s">
        <v>440</v>
      </c>
      <c r="E344" s="37" t="s">
        <v>1812</v>
      </c>
      <c r="F344" s="26"/>
      <c r="G344" s="37" t="s">
        <v>1812</v>
      </c>
      <c r="H344" s="21" t="s">
        <v>1812</v>
      </c>
      <c r="I344" s="27"/>
      <c r="J344" s="37" t="s">
        <v>1812</v>
      </c>
      <c r="K344" s="21" t="s">
        <v>1812</v>
      </c>
    </row>
    <row r="345" spans="1:11" ht="37.5" thickBot="1">
      <c r="A345" s="21">
        <v>431344</v>
      </c>
      <c r="B345" s="21">
        <v>15</v>
      </c>
      <c r="C345" s="21">
        <v>2</v>
      </c>
      <c r="D345" s="22" t="s">
        <v>441</v>
      </c>
      <c r="E345" s="37" t="s">
        <v>1812</v>
      </c>
      <c r="F345" s="26"/>
      <c r="G345" s="37" t="s">
        <v>1812</v>
      </c>
      <c r="H345" s="21" t="s">
        <v>1812</v>
      </c>
      <c r="I345" s="27"/>
      <c r="J345" s="37" t="s">
        <v>1812</v>
      </c>
      <c r="K345" s="21" t="s">
        <v>1812</v>
      </c>
    </row>
    <row r="346" spans="1:11" ht="25.5" thickBot="1">
      <c r="A346" s="21">
        <v>431346</v>
      </c>
      <c r="B346" s="21">
        <v>20</v>
      </c>
      <c r="C346" s="21">
        <v>15</v>
      </c>
      <c r="D346" s="22" t="s">
        <v>442</v>
      </c>
      <c r="E346" s="37" t="s">
        <v>1812</v>
      </c>
      <c r="F346" s="26"/>
      <c r="G346" s="37" t="s">
        <v>1812</v>
      </c>
      <c r="H346" s="21" t="s">
        <v>1812</v>
      </c>
      <c r="I346" s="27"/>
      <c r="J346" s="37" t="s">
        <v>1812</v>
      </c>
      <c r="K346" s="21" t="s">
        <v>1812</v>
      </c>
    </row>
    <row r="347" spans="1:11" ht="25.5" thickBot="1">
      <c r="A347" s="21">
        <v>431349</v>
      </c>
      <c r="B347" s="21">
        <v>20</v>
      </c>
      <c r="C347" s="21">
        <v>15</v>
      </c>
      <c r="D347" s="22" t="s">
        <v>436</v>
      </c>
      <c r="E347" s="37" t="s">
        <v>1812</v>
      </c>
      <c r="F347" s="26"/>
      <c r="G347" s="37" t="s">
        <v>1812</v>
      </c>
      <c r="H347" s="21" t="s">
        <v>1812</v>
      </c>
      <c r="I347" s="27"/>
      <c r="J347" s="37" t="s">
        <v>1812</v>
      </c>
      <c r="K347" s="21" t="s">
        <v>1812</v>
      </c>
    </row>
    <row r="348" spans="1:11" ht="25.5" thickBot="1">
      <c r="A348" s="21">
        <v>431360</v>
      </c>
      <c r="B348" s="21">
        <v>18</v>
      </c>
      <c r="C348" s="21">
        <v>6</v>
      </c>
      <c r="D348" s="22" t="s">
        <v>445</v>
      </c>
      <c r="E348" s="37" t="s">
        <v>1812</v>
      </c>
      <c r="F348" s="26"/>
      <c r="G348" s="37" t="s">
        <v>1812</v>
      </c>
      <c r="H348" s="21" t="s">
        <v>1812</v>
      </c>
      <c r="I348" s="27"/>
      <c r="J348" s="37" t="s">
        <v>1812</v>
      </c>
      <c r="K348" s="21" t="s">
        <v>1812</v>
      </c>
    </row>
    <row r="349" spans="1:11" ht="37.5" thickBot="1">
      <c r="A349" s="21">
        <v>431370</v>
      </c>
      <c r="B349" s="21">
        <v>20</v>
      </c>
      <c r="C349" s="21">
        <v>15</v>
      </c>
      <c r="D349" s="22" t="s">
        <v>448</v>
      </c>
      <c r="E349" s="37" t="s">
        <v>1812</v>
      </c>
      <c r="F349" s="26"/>
      <c r="G349" s="37" t="s">
        <v>1812</v>
      </c>
      <c r="H349" s="21" t="s">
        <v>1812</v>
      </c>
      <c r="I349" s="27"/>
      <c r="J349" s="37" t="s">
        <v>1812</v>
      </c>
      <c r="K349" s="21" t="s">
        <v>1812</v>
      </c>
    </row>
    <row r="350" spans="1:11" ht="25.5" thickBot="1">
      <c r="A350" s="21">
        <v>431380</v>
      </c>
      <c r="B350" s="21">
        <v>15</v>
      </c>
      <c r="C350" s="21">
        <v>2</v>
      </c>
      <c r="D350" s="22" t="s">
        <v>450</v>
      </c>
      <c r="E350" s="37" t="s">
        <v>1812</v>
      </c>
      <c r="F350" s="26"/>
      <c r="G350" s="37" t="s">
        <v>1812</v>
      </c>
      <c r="H350" s="21" t="s">
        <v>1812</v>
      </c>
      <c r="I350" s="27"/>
      <c r="J350" s="37" t="s">
        <v>1812</v>
      </c>
      <c r="K350" s="21" t="s">
        <v>1812</v>
      </c>
    </row>
    <row r="351" spans="1:11" ht="15.75" thickBot="1">
      <c r="A351" s="21">
        <v>431390</v>
      </c>
      <c r="B351" s="21">
        <v>13</v>
      </c>
      <c r="C351" s="21">
        <v>17</v>
      </c>
      <c r="D351" s="22" t="s">
        <v>451</v>
      </c>
      <c r="E351" s="37" t="s">
        <v>1812</v>
      </c>
      <c r="F351" s="26"/>
      <c r="G351" s="37" t="s">
        <v>1812</v>
      </c>
      <c r="H351" s="21" t="s">
        <v>1812</v>
      </c>
      <c r="I351" s="27"/>
      <c r="J351" s="37" t="s">
        <v>1812</v>
      </c>
      <c r="K351" s="21" t="s">
        <v>1812</v>
      </c>
    </row>
    <row r="352" spans="1:11" ht="15.75" thickBot="1">
      <c r="A352" s="21">
        <v>431400</v>
      </c>
      <c r="B352" s="21">
        <v>25</v>
      </c>
      <c r="C352" s="21">
        <v>5</v>
      </c>
      <c r="D352" s="22" t="s">
        <v>454</v>
      </c>
      <c r="E352" s="37" t="s">
        <v>1812</v>
      </c>
      <c r="F352" s="26"/>
      <c r="G352" s="37" t="s">
        <v>1812</v>
      </c>
      <c r="H352" s="21" t="s">
        <v>1812</v>
      </c>
      <c r="I352" s="27"/>
      <c r="J352" s="37" t="s">
        <v>1812</v>
      </c>
      <c r="K352" s="21" t="s">
        <v>1812</v>
      </c>
    </row>
    <row r="353" spans="1:11" ht="37.5" thickBot="1">
      <c r="A353" s="21">
        <v>431700</v>
      </c>
      <c r="B353" s="21">
        <v>21</v>
      </c>
      <c r="C353" s="21">
        <v>3</v>
      </c>
      <c r="D353" s="22" t="s">
        <v>554</v>
      </c>
      <c r="E353" s="36">
        <v>1700</v>
      </c>
      <c r="F353" s="26"/>
      <c r="G353" s="36">
        <v>1700</v>
      </c>
      <c r="H353" s="21">
        <v>1</v>
      </c>
      <c r="I353" s="27"/>
      <c r="J353" s="37" t="s">
        <v>1823</v>
      </c>
      <c r="K353" s="21">
        <v>0</v>
      </c>
    </row>
    <row r="354" spans="1:11" ht="25.5" thickBot="1">
      <c r="A354" s="21">
        <v>431403</v>
      </c>
      <c r="B354" s="21">
        <v>8</v>
      </c>
      <c r="C354" s="21">
        <v>1</v>
      </c>
      <c r="D354" s="22" t="s">
        <v>458</v>
      </c>
      <c r="E354" s="37" t="s">
        <v>1812</v>
      </c>
      <c r="F354" s="26"/>
      <c r="G354" s="37" t="s">
        <v>1812</v>
      </c>
      <c r="H354" s="21" t="s">
        <v>1812</v>
      </c>
      <c r="I354" s="27"/>
      <c r="J354" s="37" t="s">
        <v>1812</v>
      </c>
      <c r="K354" s="21" t="s">
        <v>1812</v>
      </c>
    </row>
    <row r="355" spans="1:11" ht="15.75" thickBot="1">
      <c r="A355" s="21">
        <v>431405</v>
      </c>
      <c r="B355" s="21">
        <v>6</v>
      </c>
      <c r="C355" s="21">
        <v>1</v>
      </c>
      <c r="D355" s="22" t="s">
        <v>459</v>
      </c>
      <c r="E355" s="37" t="s">
        <v>1812</v>
      </c>
      <c r="F355" s="26"/>
      <c r="G355" s="37" t="s">
        <v>1812</v>
      </c>
      <c r="H355" s="21" t="s">
        <v>1812</v>
      </c>
      <c r="I355" s="27"/>
      <c r="J355" s="37" t="s">
        <v>1812</v>
      </c>
      <c r="K355" s="21" t="s">
        <v>1812</v>
      </c>
    </row>
    <row r="356" spans="1:11" ht="25.5" thickBot="1">
      <c r="A356" s="21">
        <v>431406</v>
      </c>
      <c r="B356" s="21">
        <v>27</v>
      </c>
      <c r="C356" s="21">
        <v>8</v>
      </c>
      <c r="D356" s="22" t="s">
        <v>461</v>
      </c>
      <c r="E356" s="37" t="s">
        <v>1812</v>
      </c>
      <c r="F356" s="26"/>
      <c r="G356" s="37" t="s">
        <v>1812</v>
      </c>
      <c r="H356" s="21" t="s">
        <v>1812</v>
      </c>
      <c r="I356" s="27"/>
      <c r="J356" s="37" t="s">
        <v>1812</v>
      </c>
      <c r="K356" s="21" t="s">
        <v>1812</v>
      </c>
    </row>
    <row r="357" spans="1:11" ht="25.5" thickBot="1">
      <c r="A357" s="21">
        <v>431407</v>
      </c>
      <c r="B357" s="21">
        <v>28</v>
      </c>
      <c r="C357" s="21">
        <v>13</v>
      </c>
      <c r="D357" s="22" t="s">
        <v>463</v>
      </c>
      <c r="E357" s="37" t="s">
        <v>1812</v>
      </c>
      <c r="F357" s="26"/>
      <c r="G357" s="37" t="s">
        <v>1812</v>
      </c>
      <c r="H357" s="21" t="s">
        <v>1812</v>
      </c>
      <c r="I357" s="27"/>
      <c r="J357" s="37" t="s">
        <v>1812</v>
      </c>
      <c r="K357" s="21" t="s">
        <v>1812</v>
      </c>
    </row>
    <row r="358" spans="1:11" ht="25.5" thickBot="1">
      <c r="A358" s="21">
        <v>431413</v>
      </c>
      <c r="B358" s="21">
        <v>16</v>
      </c>
      <c r="C358" s="21">
        <v>11</v>
      </c>
      <c r="D358" s="22" t="s">
        <v>466</v>
      </c>
      <c r="E358" s="37" t="s">
        <v>1812</v>
      </c>
      <c r="F358" s="26"/>
      <c r="G358" s="37" t="s">
        <v>1812</v>
      </c>
      <c r="H358" s="21" t="s">
        <v>1812</v>
      </c>
      <c r="I358" s="27"/>
      <c r="J358" s="37" t="s">
        <v>1812</v>
      </c>
      <c r="K358" s="21" t="s">
        <v>1812</v>
      </c>
    </row>
    <row r="359" spans="1:11" ht="15.75" thickBot="1">
      <c r="A359" s="21">
        <v>431415</v>
      </c>
      <c r="B359" s="21">
        <v>30</v>
      </c>
      <c r="C359" s="21">
        <v>16</v>
      </c>
      <c r="D359" s="22" t="s">
        <v>467</v>
      </c>
      <c r="E359" s="37" t="s">
        <v>1812</v>
      </c>
      <c r="F359" s="26"/>
      <c r="G359" s="37" t="s">
        <v>1812</v>
      </c>
      <c r="H359" s="21" t="s">
        <v>1812</v>
      </c>
      <c r="I359" s="27"/>
      <c r="J359" s="37" t="s">
        <v>1812</v>
      </c>
      <c r="K359" s="21" t="s">
        <v>1812</v>
      </c>
    </row>
    <row r="360" spans="1:11" ht="49.5" thickBot="1">
      <c r="A360" s="21">
        <v>431710</v>
      </c>
      <c r="B360" s="21">
        <v>3</v>
      </c>
      <c r="C360" s="21">
        <v>10</v>
      </c>
      <c r="D360" s="22" t="s">
        <v>1814</v>
      </c>
      <c r="E360" s="36">
        <v>1700</v>
      </c>
      <c r="F360" s="26"/>
      <c r="G360" s="36">
        <v>1700</v>
      </c>
      <c r="H360" s="21">
        <v>1</v>
      </c>
      <c r="I360" s="27"/>
      <c r="J360" s="37" t="s">
        <v>1823</v>
      </c>
      <c r="K360" s="21">
        <v>0</v>
      </c>
    </row>
    <row r="361" spans="1:11" ht="15.75" thickBot="1">
      <c r="A361" s="21">
        <v>431430</v>
      </c>
      <c r="B361" s="21">
        <v>13</v>
      </c>
      <c r="C361" s="21">
        <v>17</v>
      </c>
      <c r="D361" s="22" t="s">
        <v>471</v>
      </c>
      <c r="E361" s="37" t="s">
        <v>1812</v>
      </c>
      <c r="F361" s="26"/>
      <c r="G361" s="37" t="s">
        <v>1812</v>
      </c>
      <c r="H361" s="21" t="s">
        <v>1812</v>
      </c>
      <c r="I361" s="27"/>
      <c r="J361" s="37" t="s">
        <v>1812</v>
      </c>
      <c r="K361" s="21" t="s">
        <v>1812</v>
      </c>
    </row>
    <row r="362" spans="1:11" ht="25.5" thickBot="1">
      <c r="A362" s="21">
        <v>431442</v>
      </c>
      <c r="B362" s="21">
        <v>23</v>
      </c>
      <c r="C362" s="21">
        <v>5</v>
      </c>
      <c r="D362" s="22" t="s">
        <v>474</v>
      </c>
      <c r="E362" s="37" t="s">
        <v>1812</v>
      </c>
      <c r="F362" s="26"/>
      <c r="G362" s="37" t="s">
        <v>1812</v>
      </c>
      <c r="H362" s="21" t="s">
        <v>1812</v>
      </c>
      <c r="I362" s="27"/>
      <c r="J362" s="37" t="s">
        <v>1812</v>
      </c>
      <c r="K362" s="21" t="s">
        <v>1812</v>
      </c>
    </row>
    <row r="363" spans="1:11" ht="15.75" thickBot="1">
      <c r="A363" s="21">
        <v>431445</v>
      </c>
      <c r="B363" s="21">
        <v>15</v>
      </c>
      <c r="C363" s="21">
        <v>2</v>
      </c>
      <c r="D363" s="22" t="s">
        <v>475</v>
      </c>
      <c r="E363" s="37" t="s">
        <v>1812</v>
      </c>
      <c r="F363" s="26"/>
      <c r="G363" s="37" t="s">
        <v>1812</v>
      </c>
      <c r="H363" s="21" t="s">
        <v>1812</v>
      </c>
      <c r="I363" s="27"/>
      <c r="J363" s="37" t="s">
        <v>1812</v>
      </c>
      <c r="K363" s="21" t="s">
        <v>1812</v>
      </c>
    </row>
    <row r="364" spans="1:11" ht="25.5" thickBot="1">
      <c r="A364" s="21">
        <v>431446</v>
      </c>
      <c r="B364" s="21">
        <v>24</v>
      </c>
      <c r="C364" s="21">
        <v>5</v>
      </c>
      <c r="D364" s="22" t="s">
        <v>476</v>
      </c>
      <c r="E364" s="37" t="s">
        <v>1812</v>
      </c>
      <c r="F364" s="26"/>
      <c r="G364" s="37" t="s">
        <v>1812</v>
      </c>
      <c r="H364" s="21" t="s">
        <v>1812</v>
      </c>
      <c r="I364" s="27"/>
      <c r="J364" s="37" t="s">
        <v>1812</v>
      </c>
      <c r="K364" s="21" t="s">
        <v>1812</v>
      </c>
    </row>
    <row r="365" spans="1:11" ht="15.75" thickBot="1">
      <c r="A365" s="21">
        <v>431740</v>
      </c>
      <c r="B365" s="21">
        <v>2</v>
      </c>
      <c r="C365" s="21">
        <v>4</v>
      </c>
      <c r="D365" s="22" t="s">
        <v>558</v>
      </c>
      <c r="E365" s="37" t="s">
        <v>1812</v>
      </c>
      <c r="F365" s="26"/>
      <c r="G365" s="37" t="s">
        <v>1812</v>
      </c>
      <c r="H365" s="21" t="s">
        <v>1812</v>
      </c>
      <c r="I365" s="27"/>
      <c r="J365" s="37" t="s">
        <v>1812</v>
      </c>
      <c r="K365" s="21" t="s">
        <v>1812</v>
      </c>
    </row>
    <row r="366" spans="1:11" ht="25.5" thickBot="1">
      <c r="A366" s="21">
        <v>431449</v>
      </c>
      <c r="B366" s="21">
        <v>15</v>
      </c>
      <c r="C366" s="21">
        <v>2</v>
      </c>
      <c r="D366" s="22" t="s">
        <v>479</v>
      </c>
      <c r="E366" s="37" t="s">
        <v>1812</v>
      </c>
      <c r="F366" s="26"/>
      <c r="G366" s="37" t="s">
        <v>1812</v>
      </c>
      <c r="H366" s="21" t="s">
        <v>1812</v>
      </c>
      <c r="I366" s="27"/>
      <c r="J366" s="37" t="s">
        <v>1812</v>
      </c>
      <c r="K366" s="21" t="s">
        <v>1812</v>
      </c>
    </row>
    <row r="367" spans="1:11" ht="37.5" thickBot="1">
      <c r="A367" s="21">
        <v>431810</v>
      </c>
      <c r="B367" s="21">
        <v>2</v>
      </c>
      <c r="C367" s="21">
        <v>4</v>
      </c>
      <c r="D367" s="22" t="s">
        <v>573</v>
      </c>
      <c r="E367" s="37" t="s">
        <v>1812</v>
      </c>
      <c r="F367" s="26"/>
      <c r="G367" s="37" t="s">
        <v>1812</v>
      </c>
      <c r="H367" s="21" t="s">
        <v>1812</v>
      </c>
      <c r="I367" s="27"/>
      <c r="J367" s="37" t="s">
        <v>1812</v>
      </c>
      <c r="K367" s="21" t="s">
        <v>1812</v>
      </c>
    </row>
    <row r="368" spans="1:11" ht="25.5" thickBot="1">
      <c r="A368" s="21">
        <v>431454</v>
      </c>
      <c r="B368" s="21">
        <v>25</v>
      </c>
      <c r="C368" s="21">
        <v>5</v>
      </c>
      <c r="D368" s="22" t="s">
        <v>482</v>
      </c>
      <c r="E368" s="37" t="s">
        <v>1812</v>
      </c>
      <c r="F368" s="26"/>
      <c r="G368" s="37" t="s">
        <v>1812</v>
      </c>
      <c r="H368" s="21" t="s">
        <v>1812</v>
      </c>
      <c r="I368" s="27"/>
      <c r="J368" s="37" t="s">
        <v>1812</v>
      </c>
      <c r="K368" s="21" t="s">
        <v>1812</v>
      </c>
    </row>
    <row r="369" spans="1:11" ht="15.75" thickBot="1">
      <c r="A369" s="21">
        <v>431455</v>
      </c>
      <c r="B369" s="21">
        <v>11</v>
      </c>
      <c r="C369" s="21">
        <v>12</v>
      </c>
      <c r="D369" s="22" t="s">
        <v>483</v>
      </c>
      <c r="E369" s="37" t="s">
        <v>1812</v>
      </c>
      <c r="F369" s="26"/>
      <c r="G369" s="37" t="s">
        <v>1812</v>
      </c>
      <c r="H369" s="21" t="s">
        <v>1812</v>
      </c>
      <c r="I369" s="27"/>
      <c r="J369" s="37" t="s">
        <v>1812</v>
      </c>
      <c r="K369" s="21" t="s">
        <v>1812</v>
      </c>
    </row>
    <row r="370" spans="1:11" ht="25.5" thickBot="1">
      <c r="A370" s="21">
        <v>431475</v>
      </c>
      <c r="B370" s="21">
        <v>30</v>
      </c>
      <c r="C370" s="21">
        <v>16</v>
      </c>
      <c r="D370" s="22" t="s">
        <v>487</v>
      </c>
      <c r="E370" s="37" t="s">
        <v>1812</v>
      </c>
      <c r="F370" s="26"/>
      <c r="G370" s="37" t="s">
        <v>1812</v>
      </c>
      <c r="H370" s="21" t="s">
        <v>1812</v>
      </c>
      <c r="I370" s="27"/>
      <c r="J370" s="37" t="s">
        <v>1812</v>
      </c>
      <c r="K370" s="21" t="s">
        <v>1812</v>
      </c>
    </row>
    <row r="371" spans="1:11" ht="15.75" thickBot="1">
      <c r="A371" s="21">
        <v>431477</v>
      </c>
      <c r="B371" s="21">
        <v>17</v>
      </c>
      <c r="C371" s="21">
        <v>6</v>
      </c>
      <c r="D371" s="22" t="s">
        <v>488</v>
      </c>
      <c r="E371" s="37" t="s">
        <v>1812</v>
      </c>
      <c r="F371" s="26"/>
      <c r="G371" s="37" t="s">
        <v>1812</v>
      </c>
      <c r="H371" s="21" t="s">
        <v>1812</v>
      </c>
      <c r="I371" s="27"/>
      <c r="J371" s="37" t="s">
        <v>1812</v>
      </c>
      <c r="K371" s="21" t="s">
        <v>1812</v>
      </c>
    </row>
    <row r="372" spans="1:11" ht="25.5" thickBot="1">
      <c r="A372" s="21">
        <v>431478</v>
      </c>
      <c r="B372" s="21">
        <v>16</v>
      </c>
      <c r="C372" s="21">
        <v>11</v>
      </c>
      <c r="D372" s="22" t="s">
        <v>489</v>
      </c>
      <c r="E372" s="37" t="s">
        <v>1812</v>
      </c>
      <c r="F372" s="26"/>
      <c r="G372" s="37" t="s">
        <v>1812</v>
      </c>
      <c r="H372" s="21" t="s">
        <v>1812</v>
      </c>
      <c r="I372" s="27"/>
      <c r="J372" s="37" t="s">
        <v>1812</v>
      </c>
      <c r="K372" s="21" t="s">
        <v>1812</v>
      </c>
    </row>
    <row r="373" spans="1:11" ht="25.5" thickBot="1">
      <c r="A373" s="21">
        <v>431500</v>
      </c>
      <c r="B373" s="21">
        <v>14</v>
      </c>
      <c r="C373" s="21">
        <v>14</v>
      </c>
      <c r="D373" s="22" t="s">
        <v>494</v>
      </c>
      <c r="E373" s="37" t="s">
        <v>1812</v>
      </c>
      <c r="F373" s="26"/>
      <c r="G373" s="37" t="s">
        <v>1812</v>
      </c>
      <c r="H373" s="21" t="s">
        <v>1812</v>
      </c>
      <c r="I373" s="27"/>
      <c r="J373" s="37" t="s">
        <v>1812</v>
      </c>
      <c r="K373" s="21" t="s">
        <v>1812</v>
      </c>
    </row>
    <row r="374" spans="1:11" ht="25.5" thickBot="1">
      <c r="A374" s="21">
        <v>431505</v>
      </c>
      <c r="B374" s="21">
        <v>14</v>
      </c>
      <c r="C374" s="21">
        <v>14</v>
      </c>
      <c r="D374" s="22" t="s">
        <v>495</v>
      </c>
      <c r="E374" s="37" t="s">
        <v>1812</v>
      </c>
      <c r="F374" s="26"/>
      <c r="G374" s="37" t="s">
        <v>1812</v>
      </c>
      <c r="H374" s="21" t="s">
        <v>1812</v>
      </c>
      <c r="I374" s="27"/>
      <c r="J374" s="37" t="s">
        <v>1812</v>
      </c>
      <c r="K374" s="21" t="s">
        <v>1812</v>
      </c>
    </row>
    <row r="375" spans="1:11" ht="25.5" thickBot="1">
      <c r="A375" s="21">
        <v>431507</v>
      </c>
      <c r="B375" s="21">
        <v>14</v>
      </c>
      <c r="C375" s="21">
        <v>14</v>
      </c>
      <c r="D375" s="22" t="s">
        <v>496</v>
      </c>
      <c r="E375" s="37" t="s">
        <v>1812</v>
      </c>
      <c r="F375" s="26"/>
      <c r="G375" s="37" t="s">
        <v>1812</v>
      </c>
      <c r="H375" s="21" t="s">
        <v>1812</v>
      </c>
      <c r="I375" s="27"/>
      <c r="J375" s="37" t="s">
        <v>1812</v>
      </c>
      <c r="K375" s="21" t="s">
        <v>1812</v>
      </c>
    </row>
    <row r="376" spans="1:11" ht="25.5" thickBot="1">
      <c r="A376" s="21">
        <v>431510</v>
      </c>
      <c r="B376" s="21">
        <v>11</v>
      </c>
      <c r="C376" s="21">
        <v>12</v>
      </c>
      <c r="D376" s="22" t="s">
        <v>497</v>
      </c>
      <c r="E376" s="37" t="s">
        <v>1812</v>
      </c>
      <c r="F376" s="26"/>
      <c r="G376" s="37" t="s">
        <v>1812</v>
      </c>
      <c r="H376" s="21" t="s">
        <v>1812</v>
      </c>
      <c r="I376" s="27"/>
      <c r="J376" s="37" t="s">
        <v>1812</v>
      </c>
      <c r="K376" s="21" t="s">
        <v>1812</v>
      </c>
    </row>
    <row r="377" spans="1:11" ht="25.5" thickBot="1">
      <c r="A377" s="21">
        <v>431513</v>
      </c>
      <c r="B377" s="21">
        <v>29</v>
      </c>
      <c r="C377" s="21">
        <v>16</v>
      </c>
      <c r="D377" s="22" t="s">
        <v>498</v>
      </c>
      <c r="E377" s="37" t="s">
        <v>1812</v>
      </c>
      <c r="F377" s="26"/>
      <c r="G377" s="37" t="s">
        <v>1812</v>
      </c>
      <c r="H377" s="21" t="s">
        <v>1812</v>
      </c>
      <c r="I377" s="27"/>
      <c r="J377" s="37" t="s">
        <v>1812</v>
      </c>
      <c r="K377" s="21" t="s">
        <v>1812</v>
      </c>
    </row>
    <row r="378" spans="1:11" ht="25.5" thickBot="1">
      <c r="A378" s="21">
        <v>431514</v>
      </c>
      <c r="B378" s="21">
        <v>7</v>
      </c>
      <c r="C378" s="21">
        <v>1</v>
      </c>
      <c r="D378" s="22" t="s">
        <v>499</v>
      </c>
      <c r="E378" s="37" t="s">
        <v>1812</v>
      </c>
      <c r="F378" s="26"/>
      <c r="G378" s="37" t="s">
        <v>1812</v>
      </c>
      <c r="H378" s="21" t="s">
        <v>1812</v>
      </c>
      <c r="I378" s="27"/>
      <c r="J378" s="37" t="s">
        <v>1812</v>
      </c>
      <c r="K378" s="21" t="s">
        <v>1812</v>
      </c>
    </row>
    <row r="379" spans="1:11" ht="25.5" thickBot="1">
      <c r="A379" s="21">
        <v>431515</v>
      </c>
      <c r="B379" s="21">
        <v>29</v>
      </c>
      <c r="C379" s="21">
        <v>16</v>
      </c>
      <c r="D379" s="22" t="s">
        <v>500</v>
      </c>
      <c r="E379" s="37" t="s">
        <v>1812</v>
      </c>
      <c r="F379" s="26"/>
      <c r="G379" s="37" t="s">
        <v>1812</v>
      </c>
      <c r="H379" s="21" t="s">
        <v>1812</v>
      </c>
      <c r="I379" s="27"/>
      <c r="J379" s="37" t="s">
        <v>1812</v>
      </c>
      <c r="K379" s="21" t="s">
        <v>1812</v>
      </c>
    </row>
    <row r="380" spans="1:11" ht="25.5" thickBot="1">
      <c r="A380" s="21">
        <v>431517</v>
      </c>
      <c r="B380" s="21">
        <v>25</v>
      </c>
      <c r="C380" s="21">
        <v>5</v>
      </c>
      <c r="D380" s="22" t="s">
        <v>501</v>
      </c>
      <c r="E380" s="37" t="s">
        <v>1812</v>
      </c>
      <c r="F380" s="26"/>
      <c r="G380" s="37" t="s">
        <v>1812</v>
      </c>
      <c r="H380" s="21" t="s">
        <v>1812</v>
      </c>
      <c r="I380" s="27"/>
      <c r="J380" s="37" t="s">
        <v>1812</v>
      </c>
      <c r="K380" s="21" t="s">
        <v>1812</v>
      </c>
    </row>
    <row r="381" spans="1:11" ht="15.75" thickBot="1">
      <c r="A381" s="21">
        <v>431520</v>
      </c>
      <c r="B381" s="21">
        <v>29</v>
      </c>
      <c r="C381" s="21">
        <v>16</v>
      </c>
      <c r="D381" s="22" t="s">
        <v>502</v>
      </c>
      <c r="E381" s="37" t="s">
        <v>1812</v>
      </c>
      <c r="F381" s="26"/>
      <c r="G381" s="37" t="s">
        <v>1812</v>
      </c>
      <c r="H381" s="21" t="s">
        <v>1812</v>
      </c>
      <c r="I381" s="27"/>
      <c r="J381" s="37" t="s">
        <v>1812</v>
      </c>
      <c r="K381" s="21" t="s">
        <v>1812</v>
      </c>
    </row>
    <row r="382" spans="1:11" ht="25.5" thickBot="1">
      <c r="A382" s="21">
        <v>431830</v>
      </c>
      <c r="B382" s="21">
        <v>3</v>
      </c>
      <c r="C382" s="21">
        <v>10</v>
      </c>
      <c r="D382" s="22" t="s">
        <v>577</v>
      </c>
      <c r="E382" s="36">
        <v>5100</v>
      </c>
      <c r="F382" s="26"/>
      <c r="G382" s="36">
        <v>5100</v>
      </c>
      <c r="H382" s="21">
        <v>3</v>
      </c>
      <c r="I382" s="27"/>
      <c r="J382" s="37" t="s">
        <v>1823</v>
      </c>
      <c r="K382" s="21">
        <v>0</v>
      </c>
    </row>
    <row r="383" spans="1:11" ht="25.5" thickBot="1">
      <c r="A383" s="21">
        <v>431531</v>
      </c>
      <c r="B383" s="21">
        <v>16</v>
      </c>
      <c r="C383" s="21">
        <v>11</v>
      </c>
      <c r="D383" s="22" t="s">
        <v>505</v>
      </c>
      <c r="E383" s="37" t="s">
        <v>1812</v>
      </c>
      <c r="F383" s="26"/>
      <c r="G383" s="37" t="s">
        <v>1812</v>
      </c>
      <c r="H383" s="21" t="s">
        <v>1812</v>
      </c>
      <c r="I383" s="27"/>
      <c r="J383" s="37" t="s">
        <v>1812</v>
      </c>
      <c r="K383" s="21" t="s">
        <v>1812</v>
      </c>
    </row>
    <row r="384" spans="1:11" ht="37.5" thickBot="1">
      <c r="A384" s="21">
        <v>431843</v>
      </c>
      <c r="B384" s="21">
        <v>1</v>
      </c>
      <c r="C384" s="21">
        <v>4</v>
      </c>
      <c r="D384" s="22" t="s">
        <v>581</v>
      </c>
      <c r="E384" s="37" t="s">
        <v>1812</v>
      </c>
      <c r="F384" s="26"/>
      <c r="G384" s="37" t="s">
        <v>1812</v>
      </c>
      <c r="H384" s="21" t="s">
        <v>1812</v>
      </c>
      <c r="I384" s="27"/>
      <c r="J384" s="37" t="s">
        <v>1812</v>
      </c>
      <c r="K384" s="21" t="s">
        <v>1812</v>
      </c>
    </row>
    <row r="385" spans="1:11" ht="25.5" thickBot="1">
      <c r="A385" s="21">
        <v>431535</v>
      </c>
      <c r="B385" s="21">
        <v>12</v>
      </c>
      <c r="C385" s="21">
        <v>9</v>
      </c>
      <c r="D385" s="22" t="s">
        <v>508</v>
      </c>
      <c r="E385" s="37" t="s">
        <v>1812</v>
      </c>
      <c r="F385" s="26"/>
      <c r="G385" s="37" t="s">
        <v>1812</v>
      </c>
      <c r="H385" s="21" t="s">
        <v>1812</v>
      </c>
      <c r="I385" s="27"/>
      <c r="J385" s="37" t="s">
        <v>1812</v>
      </c>
      <c r="K385" s="21" t="s">
        <v>1812</v>
      </c>
    </row>
    <row r="386" spans="1:11" ht="15.75" thickBot="1">
      <c r="A386" s="21">
        <v>431545</v>
      </c>
      <c r="B386" s="21">
        <v>29</v>
      </c>
      <c r="C386" s="21">
        <v>16</v>
      </c>
      <c r="D386" s="22" t="s">
        <v>511</v>
      </c>
      <c r="E386" s="37" t="s">
        <v>1812</v>
      </c>
      <c r="F386" s="26"/>
      <c r="G386" s="37" t="s">
        <v>1812</v>
      </c>
      <c r="H386" s="21" t="s">
        <v>1812</v>
      </c>
      <c r="I386" s="27"/>
      <c r="J386" s="37" t="s">
        <v>1812</v>
      </c>
      <c r="K386" s="21" t="s">
        <v>1812</v>
      </c>
    </row>
    <row r="387" spans="1:11" ht="25.5" thickBot="1">
      <c r="A387" s="21">
        <v>431580</v>
      </c>
      <c r="B387" s="21">
        <v>29</v>
      </c>
      <c r="C387" s="21">
        <v>16</v>
      </c>
      <c r="D387" s="22" t="s">
        <v>521</v>
      </c>
      <c r="E387" s="37" t="s">
        <v>1812</v>
      </c>
      <c r="F387" s="26"/>
      <c r="G387" s="37" t="s">
        <v>1812</v>
      </c>
      <c r="H387" s="21" t="s">
        <v>1812</v>
      </c>
      <c r="I387" s="27"/>
      <c r="J387" s="37" t="s">
        <v>1812</v>
      </c>
      <c r="K387" s="21" t="s">
        <v>1812</v>
      </c>
    </row>
    <row r="388" spans="1:11" ht="15.75" thickBot="1">
      <c r="A388" s="21">
        <v>431595</v>
      </c>
      <c r="B388" s="21">
        <v>11</v>
      </c>
      <c r="C388" s="21">
        <v>12</v>
      </c>
      <c r="D388" s="22" t="s">
        <v>523</v>
      </c>
      <c r="E388" s="37" t="s">
        <v>1812</v>
      </c>
      <c r="F388" s="26"/>
      <c r="G388" s="37" t="s">
        <v>1812</v>
      </c>
      <c r="H388" s="21" t="s">
        <v>1812</v>
      </c>
      <c r="I388" s="27"/>
      <c r="J388" s="37" t="s">
        <v>1812</v>
      </c>
      <c r="K388" s="21" t="s">
        <v>1812</v>
      </c>
    </row>
    <row r="389" spans="1:11" ht="15.75" thickBot="1">
      <c r="A389" s="21">
        <v>431600</v>
      </c>
      <c r="B389" s="21">
        <v>6</v>
      </c>
      <c r="C389" s="21">
        <v>1</v>
      </c>
      <c r="D389" s="22" t="s">
        <v>524</v>
      </c>
      <c r="E389" s="37" t="s">
        <v>1812</v>
      </c>
      <c r="F389" s="26"/>
      <c r="G389" s="37" t="s">
        <v>1812</v>
      </c>
      <c r="H389" s="21" t="s">
        <v>1812</v>
      </c>
      <c r="I389" s="27"/>
      <c r="J389" s="37" t="s">
        <v>1812</v>
      </c>
      <c r="K389" s="21" t="s">
        <v>1812</v>
      </c>
    </row>
    <row r="390" spans="1:11" ht="15.75" thickBot="1">
      <c r="A390" s="21">
        <v>431620</v>
      </c>
      <c r="B390" s="21">
        <v>20</v>
      </c>
      <c r="C390" s="21">
        <v>15</v>
      </c>
      <c r="D390" s="22" t="s">
        <v>528</v>
      </c>
      <c r="E390" s="37" t="s">
        <v>1812</v>
      </c>
      <c r="F390" s="26"/>
      <c r="G390" s="37" t="s">
        <v>1812</v>
      </c>
      <c r="H390" s="21" t="s">
        <v>1812</v>
      </c>
      <c r="I390" s="27"/>
      <c r="J390" s="37" t="s">
        <v>1812</v>
      </c>
      <c r="K390" s="21" t="s">
        <v>1812</v>
      </c>
    </row>
    <row r="391" spans="1:11" ht="25.5" thickBot="1">
      <c r="A391" s="21">
        <v>431630</v>
      </c>
      <c r="B391" s="21">
        <v>11</v>
      </c>
      <c r="C391" s="21">
        <v>12</v>
      </c>
      <c r="D391" s="22" t="s">
        <v>529</v>
      </c>
      <c r="E391" s="37" t="s">
        <v>1812</v>
      </c>
      <c r="F391" s="26"/>
      <c r="G391" s="37" t="s">
        <v>1812</v>
      </c>
      <c r="H391" s="21" t="s">
        <v>1812</v>
      </c>
      <c r="I391" s="27"/>
      <c r="J391" s="37" t="s">
        <v>1812</v>
      </c>
      <c r="K391" s="21" t="s">
        <v>1812</v>
      </c>
    </row>
    <row r="392" spans="1:11" ht="25.5" thickBot="1">
      <c r="A392" s="21">
        <v>431642</v>
      </c>
      <c r="B392" s="21">
        <v>20</v>
      </c>
      <c r="C392" s="21">
        <v>15</v>
      </c>
      <c r="D392" s="22" t="s">
        <v>532</v>
      </c>
      <c r="E392" s="37" t="s">
        <v>1812</v>
      </c>
      <c r="F392" s="26"/>
      <c r="G392" s="37" t="s">
        <v>1812</v>
      </c>
      <c r="H392" s="21" t="s">
        <v>1812</v>
      </c>
      <c r="I392" s="27"/>
      <c r="J392" s="37" t="s">
        <v>1812</v>
      </c>
      <c r="K392" s="21" t="s">
        <v>1812</v>
      </c>
    </row>
    <row r="393" spans="1:11" ht="25.5" thickBot="1">
      <c r="A393" s="21">
        <v>431643</v>
      </c>
      <c r="B393" s="21">
        <v>12</v>
      </c>
      <c r="C393" s="21">
        <v>9</v>
      </c>
      <c r="D393" s="22" t="s">
        <v>533</v>
      </c>
      <c r="E393" s="37" t="s">
        <v>1812</v>
      </c>
      <c r="F393" s="26"/>
      <c r="G393" s="37" t="s">
        <v>1812</v>
      </c>
      <c r="H393" s="21" t="s">
        <v>1812</v>
      </c>
      <c r="I393" s="27"/>
      <c r="J393" s="37" t="s">
        <v>1812</v>
      </c>
      <c r="K393" s="21" t="s">
        <v>1812</v>
      </c>
    </row>
    <row r="394" spans="1:11" ht="37.5" thickBot="1">
      <c r="A394" s="21">
        <v>431647</v>
      </c>
      <c r="B394" s="21">
        <v>11</v>
      </c>
      <c r="C394" s="21">
        <v>12</v>
      </c>
      <c r="D394" s="22" t="s">
        <v>536</v>
      </c>
      <c r="E394" s="37" t="s">
        <v>1812</v>
      </c>
      <c r="F394" s="26"/>
      <c r="G394" s="37" t="s">
        <v>1812</v>
      </c>
      <c r="H394" s="21" t="s">
        <v>1812</v>
      </c>
      <c r="I394" s="27"/>
      <c r="J394" s="37" t="s">
        <v>1812</v>
      </c>
      <c r="K394" s="21" t="s">
        <v>1812</v>
      </c>
    </row>
    <row r="395" spans="1:11" ht="25.5" thickBot="1">
      <c r="A395" s="21">
        <v>431650</v>
      </c>
      <c r="B395" s="21">
        <v>8</v>
      </c>
      <c r="C395" s="21">
        <v>1</v>
      </c>
      <c r="D395" s="22" t="s">
        <v>537</v>
      </c>
      <c r="E395" s="37" t="s">
        <v>1812</v>
      </c>
      <c r="F395" s="26"/>
      <c r="G395" s="37" t="s">
        <v>1812</v>
      </c>
      <c r="H395" s="21" t="s">
        <v>1812</v>
      </c>
      <c r="I395" s="27"/>
      <c r="J395" s="37" t="s">
        <v>1812</v>
      </c>
      <c r="K395" s="21" t="s">
        <v>1812</v>
      </c>
    </row>
    <row r="396" spans="1:11" ht="25.5" thickBot="1">
      <c r="A396" s="21">
        <v>431660</v>
      </c>
      <c r="B396" s="21">
        <v>18</v>
      </c>
      <c r="C396" s="21">
        <v>6</v>
      </c>
      <c r="D396" s="22" t="s">
        <v>539</v>
      </c>
      <c r="E396" s="37" t="s">
        <v>1812</v>
      </c>
      <c r="F396" s="26"/>
      <c r="G396" s="37" t="s">
        <v>1812</v>
      </c>
      <c r="H396" s="21" t="s">
        <v>1812</v>
      </c>
      <c r="I396" s="27"/>
      <c r="J396" s="37" t="s">
        <v>1812</v>
      </c>
      <c r="K396" s="21" t="s">
        <v>1812</v>
      </c>
    </row>
    <row r="397" spans="1:11" ht="37.5" thickBot="1">
      <c r="A397" s="21">
        <v>431670</v>
      </c>
      <c r="B397" s="21">
        <v>12</v>
      </c>
      <c r="C397" s="21">
        <v>9</v>
      </c>
      <c r="D397" s="22" t="s">
        <v>541</v>
      </c>
      <c r="E397" s="37" t="s">
        <v>1812</v>
      </c>
      <c r="F397" s="26"/>
      <c r="G397" s="37" t="s">
        <v>1812</v>
      </c>
      <c r="H397" s="21" t="s">
        <v>1812</v>
      </c>
      <c r="I397" s="27"/>
      <c r="J397" s="37" t="s">
        <v>1812</v>
      </c>
      <c r="K397" s="21" t="s">
        <v>1812</v>
      </c>
    </row>
    <row r="398" spans="1:11" ht="37.5" thickBot="1">
      <c r="A398" s="21">
        <v>431673</v>
      </c>
      <c r="B398" s="21">
        <v>18</v>
      </c>
      <c r="C398" s="21">
        <v>6</v>
      </c>
      <c r="D398" s="22" t="s">
        <v>542</v>
      </c>
      <c r="E398" s="37" t="s">
        <v>1812</v>
      </c>
      <c r="F398" s="26"/>
      <c r="G398" s="37" t="s">
        <v>1812</v>
      </c>
      <c r="H398" s="21" t="s">
        <v>1812</v>
      </c>
      <c r="I398" s="27"/>
      <c r="J398" s="37" t="s">
        <v>1812</v>
      </c>
      <c r="K398" s="21" t="s">
        <v>1812</v>
      </c>
    </row>
    <row r="399" spans="1:11" ht="37.5" thickBot="1">
      <c r="A399" s="21">
        <v>431675</v>
      </c>
      <c r="B399" s="21">
        <v>29</v>
      </c>
      <c r="C399" s="21">
        <v>16</v>
      </c>
      <c r="D399" s="22" t="s">
        <v>543</v>
      </c>
      <c r="E399" s="37" t="s">
        <v>1812</v>
      </c>
      <c r="F399" s="26"/>
      <c r="G399" s="37" t="s">
        <v>1812</v>
      </c>
      <c r="H399" s="21" t="s">
        <v>1812</v>
      </c>
      <c r="I399" s="27"/>
      <c r="J399" s="37" t="s">
        <v>1812</v>
      </c>
      <c r="K399" s="21" t="s">
        <v>1812</v>
      </c>
    </row>
    <row r="400" spans="1:11" ht="37.5" thickBot="1">
      <c r="A400" s="21">
        <v>431680</v>
      </c>
      <c r="B400" s="21">
        <v>28</v>
      </c>
      <c r="C400" s="21">
        <v>13</v>
      </c>
      <c r="D400" s="22" t="s">
        <v>544</v>
      </c>
      <c r="E400" s="37" t="s">
        <v>1812</v>
      </c>
      <c r="F400" s="26"/>
      <c r="G400" s="37" t="s">
        <v>1812</v>
      </c>
      <c r="H400" s="21" t="s">
        <v>1812</v>
      </c>
      <c r="I400" s="27"/>
      <c r="J400" s="37" t="s">
        <v>1812</v>
      </c>
      <c r="K400" s="21" t="s">
        <v>1812</v>
      </c>
    </row>
    <row r="401" spans="1:11" ht="37.5" thickBot="1">
      <c r="A401" s="21">
        <v>431695</v>
      </c>
      <c r="B401" s="21">
        <v>7</v>
      </c>
      <c r="C401" s="21">
        <v>1</v>
      </c>
      <c r="D401" s="22" t="s">
        <v>549</v>
      </c>
      <c r="E401" s="37" t="s">
        <v>1812</v>
      </c>
      <c r="F401" s="26"/>
      <c r="G401" s="37" t="s">
        <v>1812</v>
      </c>
      <c r="H401" s="21" t="s">
        <v>1812</v>
      </c>
      <c r="I401" s="27"/>
      <c r="J401" s="37" t="s">
        <v>1812</v>
      </c>
      <c r="K401" s="21" t="s">
        <v>1812</v>
      </c>
    </row>
    <row r="402" spans="1:11" ht="25.5" thickBot="1">
      <c r="A402" s="21">
        <v>431850</v>
      </c>
      <c r="B402" s="21">
        <v>21</v>
      </c>
      <c r="C402" s="21">
        <v>3</v>
      </c>
      <c r="D402" s="22" t="s">
        <v>588</v>
      </c>
      <c r="E402" s="36">
        <v>1700</v>
      </c>
      <c r="F402" s="26"/>
      <c r="G402" s="36">
        <v>1700</v>
      </c>
      <c r="H402" s="21">
        <v>1</v>
      </c>
      <c r="I402" s="27"/>
      <c r="J402" s="37" t="s">
        <v>1823</v>
      </c>
      <c r="K402" s="21">
        <v>0</v>
      </c>
    </row>
    <row r="403" spans="1:11" ht="25.5" thickBot="1">
      <c r="A403" s="21">
        <v>431720</v>
      </c>
      <c r="B403" s="21">
        <v>14</v>
      </c>
      <c r="C403" s="21">
        <v>14</v>
      </c>
      <c r="D403" s="22" t="s">
        <v>551</v>
      </c>
      <c r="E403" s="37" t="s">
        <v>1812</v>
      </c>
      <c r="F403" s="26"/>
      <c r="G403" s="37" t="s">
        <v>1812</v>
      </c>
      <c r="H403" s="21" t="s">
        <v>1812</v>
      </c>
      <c r="I403" s="27"/>
      <c r="J403" s="37" t="s">
        <v>1812</v>
      </c>
      <c r="K403" s="21" t="s">
        <v>1812</v>
      </c>
    </row>
    <row r="404" spans="1:11" ht="25.5" thickBot="1">
      <c r="A404" s="21">
        <v>431725</v>
      </c>
      <c r="B404" s="21">
        <v>25</v>
      </c>
      <c r="C404" s="21">
        <v>5</v>
      </c>
      <c r="D404" s="22" t="s">
        <v>552</v>
      </c>
      <c r="E404" s="37" t="s">
        <v>1812</v>
      </c>
      <c r="F404" s="26"/>
      <c r="G404" s="37" t="s">
        <v>1812</v>
      </c>
      <c r="H404" s="21" t="s">
        <v>1812</v>
      </c>
      <c r="I404" s="27"/>
      <c r="J404" s="37" t="s">
        <v>1812</v>
      </c>
      <c r="K404" s="21" t="s">
        <v>1812</v>
      </c>
    </row>
    <row r="405" spans="1:11" ht="37.5" thickBot="1">
      <c r="A405" s="21">
        <v>431880</v>
      </c>
      <c r="B405" s="21">
        <v>21</v>
      </c>
      <c r="C405" s="21">
        <v>3</v>
      </c>
      <c r="D405" s="22" t="s">
        <v>596</v>
      </c>
      <c r="E405" s="36">
        <v>8500</v>
      </c>
      <c r="F405" s="26"/>
      <c r="G405" s="36">
        <v>8500</v>
      </c>
      <c r="H405" s="21">
        <v>5</v>
      </c>
      <c r="I405" s="27"/>
      <c r="J405" s="37" t="s">
        <v>1823</v>
      </c>
      <c r="K405" s="21">
        <v>0</v>
      </c>
    </row>
    <row r="406" spans="1:11" ht="37.5" thickBot="1">
      <c r="A406" s="21">
        <v>431912</v>
      </c>
      <c r="B406" s="21">
        <v>1</v>
      </c>
      <c r="C406" s="21">
        <v>4</v>
      </c>
      <c r="D406" s="22" t="s">
        <v>602</v>
      </c>
      <c r="E406" s="37" t="s">
        <v>1812</v>
      </c>
      <c r="F406" s="26"/>
      <c r="G406" s="37" t="s">
        <v>1812</v>
      </c>
      <c r="H406" s="21" t="s">
        <v>1812</v>
      </c>
      <c r="I406" s="27"/>
      <c r="J406" s="37" t="s">
        <v>1812</v>
      </c>
      <c r="K406" s="21" t="s">
        <v>1812</v>
      </c>
    </row>
    <row r="407" spans="1:11" ht="37.5" thickBot="1">
      <c r="A407" s="21">
        <v>431755</v>
      </c>
      <c r="B407" s="21">
        <v>17</v>
      </c>
      <c r="C407" s="21">
        <v>6</v>
      </c>
      <c r="D407" s="22" t="s">
        <v>565</v>
      </c>
      <c r="E407" s="37" t="s">
        <v>1812</v>
      </c>
      <c r="F407" s="26"/>
      <c r="G407" s="37" t="s">
        <v>1812</v>
      </c>
      <c r="H407" s="21" t="s">
        <v>1812</v>
      </c>
      <c r="I407" s="27"/>
      <c r="J407" s="37" t="s">
        <v>1812</v>
      </c>
      <c r="K407" s="21" t="s">
        <v>1812</v>
      </c>
    </row>
    <row r="408" spans="1:11" ht="49.5" thickBot="1">
      <c r="A408" s="21">
        <v>431760</v>
      </c>
      <c r="B408" s="21">
        <v>5</v>
      </c>
      <c r="C408" s="21">
        <v>18</v>
      </c>
      <c r="D408" s="22" t="s">
        <v>562</v>
      </c>
      <c r="E408" s="37" t="s">
        <v>1812</v>
      </c>
      <c r="F408" s="26"/>
      <c r="G408" s="37" t="s">
        <v>1812</v>
      </c>
      <c r="H408" s="21" t="s">
        <v>1812</v>
      </c>
      <c r="I408" s="27"/>
      <c r="J408" s="37" t="s">
        <v>1812</v>
      </c>
      <c r="K408" s="21" t="s">
        <v>1812</v>
      </c>
    </row>
    <row r="409" spans="1:11" ht="49.5" thickBot="1">
      <c r="A409" s="21">
        <v>431770</v>
      </c>
      <c r="B409" s="21">
        <v>11</v>
      </c>
      <c r="C409" s="21">
        <v>12</v>
      </c>
      <c r="D409" s="22" t="s">
        <v>564</v>
      </c>
      <c r="E409" s="37" t="s">
        <v>1812</v>
      </c>
      <c r="F409" s="26"/>
      <c r="G409" s="37" t="s">
        <v>1812</v>
      </c>
      <c r="H409" s="21" t="s">
        <v>1812</v>
      </c>
      <c r="I409" s="27"/>
      <c r="J409" s="37" t="s">
        <v>1812</v>
      </c>
      <c r="K409" s="21" t="s">
        <v>1812</v>
      </c>
    </row>
    <row r="410" spans="1:11" ht="49.5" thickBot="1">
      <c r="A410" s="21">
        <v>431775</v>
      </c>
      <c r="B410" s="21">
        <v>17</v>
      </c>
      <c r="C410" s="21">
        <v>6</v>
      </c>
      <c r="D410" s="22" t="s">
        <v>566</v>
      </c>
      <c r="E410" s="37" t="s">
        <v>1812</v>
      </c>
      <c r="F410" s="26"/>
      <c r="G410" s="37" t="s">
        <v>1812</v>
      </c>
      <c r="H410" s="21" t="s">
        <v>1812</v>
      </c>
      <c r="I410" s="27"/>
      <c r="J410" s="37" t="s">
        <v>1812</v>
      </c>
      <c r="K410" s="21" t="s">
        <v>1812</v>
      </c>
    </row>
    <row r="411" spans="1:11" ht="25.5" thickBot="1">
      <c r="A411" s="21">
        <v>431780</v>
      </c>
      <c r="B411" s="21">
        <v>13</v>
      </c>
      <c r="C411" s="21">
        <v>17</v>
      </c>
      <c r="D411" s="22" t="s">
        <v>567</v>
      </c>
      <c r="E411" s="37" t="s">
        <v>1812</v>
      </c>
      <c r="F411" s="26"/>
      <c r="G411" s="37" t="s">
        <v>1812</v>
      </c>
      <c r="H411" s="21" t="s">
        <v>1812</v>
      </c>
      <c r="I411" s="27"/>
      <c r="J411" s="37" t="s">
        <v>1812</v>
      </c>
      <c r="K411" s="21" t="s">
        <v>1812</v>
      </c>
    </row>
    <row r="412" spans="1:11" ht="25.5" thickBot="1">
      <c r="A412" s="21">
        <v>431790</v>
      </c>
      <c r="B412" s="21">
        <v>14</v>
      </c>
      <c r="C412" s="21">
        <v>14</v>
      </c>
      <c r="D412" s="22" t="s">
        <v>568</v>
      </c>
      <c r="E412" s="37" t="s">
        <v>1812</v>
      </c>
      <c r="F412" s="26"/>
      <c r="G412" s="37" t="s">
        <v>1812</v>
      </c>
      <c r="H412" s="21" t="s">
        <v>1812</v>
      </c>
      <c r="I412" s="27"/>
      <c r="J412" s="37" t="s">
        <v>1812</v>
      </c>
      <c r="K412" s="21" t="s">
        <v>1812</v>
      </c>
    </row>
    <row r="413" spans="1:11" ht="37.5" thickBot="1">
      <c r="A413" s="21">
        <v>431795</v>
      </c>
      <c r="B413" s="21">
        <v>18</v>
      </c>
      <c r="C413" s="21">
        <v>6</v>
      </c>
      <c r="D413" s="22" t="s">
        <v>569</v>
      </c>
      <c r="E413" s="37" t="s">
        <v>1812</v>
      </c>
      <c r="F413" s="26"/>
      <c r="G413" s="37" t="s">
        <v>1812</v>
      </c>
      <c r="H413" s="21" t="s">
        <v>1812</v>
      </c>
      <c r="I413" s="27"/>
      <c r="J413" s="37" t="s">
        <v>1812</v>
      </c>
      <c r="K413" s="21" t="s">
        <v>1812</v>
      </c>
    </row>
    <row r="414" spans="1:11" ht="15.75" thickBot="1">
      <c r="A414" s="21">
        <v>431800</v>
      </c>
      <c r="B414" s="21">
        <v>11</v>
      </c>
      <c r="C414" s="21">
        <v>12</v>
      </c>
      <c r="D414" s="22" t="s">
        <v>570</v>
      </c>
      <c r="E414" s="37" t="s">
        <v>1812</v>
      </c>
      <c r="F414" s="26"/>
      <c r="G414" s="37" t="s">
        <v>1812</v>
      </c>
      <c r="H414" s="21" t="s">
        <v>1812</v>
      </c>
      <c r="I414" s="27"/>
      <c r="J414" s="37" t="s">
        <v>1812</v>
      </c>
      <c r="K414" s="21" t="s">
        <v>1812</v>
      </c>
    </row>
    <row r="415" spans="1:11" ht="37.5" thickBot="1">
      <c r="A415" s="21">
        <v>431805</v>
      </c>
      <c r="B415" s="21">
        <v>17</v>
      </c>
      <c r="C415" s="21">
        <v>6</v>
      </c>
      <c r="D415" s="22" t="s">
        <v>572</v>
      </c>
      <c r="E415" s="37" t="s">
        <v>1812</v>
      </c>
      <c r="F415" s="26"/>
      <c r="G415" s="37" t="s">
        <v>1812</v>
      </c>
      <c r="H415" s="21" t="s">
        <v>1812</v>
      </c>
      <c r="I415" s="27"/>
      <c r="J415" s="37" t="s">
        <v>1812</v>
      </c>
      <c r="K415" s="21" t="s">
        <v>1812</v>
      </c>
    </row>
    <row r="416" spans="1:11" ht="37.5" thickBot="1">
      <c r="A416" s="21">
        <v>431940</v>
      </c>
      <c r="B416" s="21">
        <v>1</v>
      </c>
      <c r="C416" s="21">
        <v>4</v>
      </c>
      <c r="D416" s="22" t="s">
        <v>610</v>
      </c>
      <c r="E416" s="37" t="s">
        <v>1812</v>
      </c>
      <c r="F416" s="26"/>
      <c r="G416" s="37" t="s">
        <v>1812</v>
      </c>
      <c r="H416" s="21" t="s">
        <v>1812</v>
      </c>
      <c r="I416" s="27"/>
      <c r="J416" s="37" t="s">
        <v>1812</v>
      </c>
      <c r="K416" s="21" t="s">
        <v>1812</v>
      </c>
    </row>
    <row r="417" spans="1:11" ht="37.5" thickBot="1">
      <c r="A417" s="21">
        <v>431820</v>
      </c>
      <c r="B417" s="21">
        <v>6</v>
      </c>
      <c r="C417" s="21">
        <v>1</v>
      </c>
      <c r="D417" s="22" t="s">
        <v>575</v>
      </c>
      <c r="E417" s="37" t="s">
        <v>1812</v>
      </c>
      <c r="F417" s="26"/>
      <c r="G417" s="37" t="s">
        <v>1812</v>
      </c>
      <c r="H417" s="21" t="s">
        <v>1812</v>
      </c>
      <c r="I417" s="27"/>
      <c r="J417" s="37" t="s">
        <v>1812</v>
      </c>
      <c r="K417" s="21" t="s">
        <v>1812</v>
      </c>
    </row>
    <row r="418" spans="1:11" ht="25.5" thickBot="1">
      <c r="A418" s="21">
        <v>431840</v>
      </c>
      <c r="B418" s="21">
        <v>9</v>
      </c>
      <c r="C418" s="21">
        <v>1</v>
      </c>
      <c r="D418" s="22" t="s">
        <v>579</v>
      </c>
      <c r="E418" s="37" t="s">
        <v>1812</v>
      </c>
      <c r="F418" s="26"/>
      <c r="G418" s="37" t="s">
        <v>1812</v>
      </c>
      <c r="H418" s="21" t="s">
        <v>1812</v>
      </c>
      <c r="I418" s="27"/>
      <c r="J418" s="37" t="s">
        <v>1812</v>
      </c>
      <c r="K418" s="21" t="s">
        <v>1812</v>
      </c>
    </row>
    <row r="419" spans="1:11" ht="25.5" thickBot="1">
      <c r="A419" s="21">
        <v>431842</v>
      </c>
      <c r="B419" s="21">
        <v>18</v>
      </c>
      <c r="C419" s="21">
        <v>6</v>
      </c>
      <c r="D419" s="22" t="s">
        <v>580</v>
      </c>
      <c r="E419" s="37" t="s">
        <v>1812</v>
      </c>
      <c r="F419" s="26"/>
      <c r="G419" s="37" t="s">
        <v>1812</v>
      </c>
      <c r="H419" s="21" t="s">
        <v>1812</v>
      </c>
      <c r="I419" s="27"/>
      <c r="J419" s="37" t="s">
        <v>1812</v>
      </c>
      <c r="K419" s="21" t="s">
        <v>1812</v>
      </c>
    </row>
    <row r="420" spans="1:11" ht="15.75" thickBot="1">
      <c r="A420" s="21">
        <v>431960</v>
      </c>
      <c r="B420" s="21">
        <v>1</v>
      </c>
      <c r="C420" s="21">
        <v>4</v>
      </c>
      <c r="D420" s="22" t="s">
        <v>613</v>
      </c>
      <c r="E420" s="36">
        <v>5100</v>
      </c>
      <c r="F420" s="26"/>
      <c r="G420" s="36">
        <v>5100</v>
      </c>
      <c r="H420" s="21">
        <v>3</v>
      </c>
      <c r="I420" s="27"/>
      <c r="J420" s="37" t="s">
        <v>1823</v>
      </c>
      <c r="K420" s="21">
        <v>0</v>
      </c>
    </row>
    <row r="421" spans="1:11" ht="15.75" thickBot="1">
      <c r="A421" s="21">
        <v>431844</v>
      </c>
      <c r="B421" s="21">
        <v>25</v>
      </c>
      <c r="C421" s="21">
        <v>5</v>
      </c>
      <c r="D421" s="22" t="s">
        <v>582</v>
      </c>
      <c r="E421" s="37" t="s">
        <v>1812</v>
      </c>
      <c r="F421" s="26"/>
      <c r="G421" s="37" t="s">
        <v>1812</v>
      </c>
      <c r="H421" s="21" t="s">
        <v>1812</v>
      </c>
      <c r="I421" s="27"/>
      <c r="J421" s="37" t="s">
        <v>1812</v>
      </c>
      <c r="K421" s="21" t="s">
        <v>1812</v>
      </c>
    </row>
    <row r="422" spans="1:11" ht="37.5" thickBot="1">
      <c r="A422" s="21">
        <v>431845</v>
      </c>
      <c r="B422" s="21">
        <v>20</v>
      </c>
      <c r="C422" s="21">
        <v>15</v>
      </c>
      <c r="D422" s="22" t="s">
        <v>583</v>
      </c>
      <c r="E422" s="37" t="s">
        <v>1812</v>
      </c>
      <c r="F422" s="26"/>
      <c r="G422" s="37" t="s">
        <v>1812</v>
      </c>
      <c r="H422" s="21" t="s">
        <v>1812</v>
      </c>
      <c r="I422" s="27"/>
      <c r="J422" s="37" t="s">
        <v>1812</v>
      </c>
      <c r="K422" s="21" t="s">
        <v>1812</v>
      </c>
    </row>
    <row r="423" spans="1:11" ht="25.5" thickBot="1">
      <c r="A423" s="21">
        <v>431846</v>
      </c>
      <c r="B423" s="21">
        <v>29</v>
      </c>
      <c r="C423" s="21">
        <v>16</v>
      </c>
      <c r="D423" s="22" t="s">
        <v>584</v>
      </c>
      <c r="E423" s="37" t="s">
        <v>1812</v>
      </c>
      <c r="F423" s="26"/>
      <c r="G423" s="37" t="s">
        <v>1812</v>
      </c>
      <c r="H423" s="21" t="s">
        <v>1812</v>
      </c>
      <c r="I423" s="27"/>
      <c r="J423" s="37" t="s">
        <v>1812</v>
      </c>
      <c r="K423" s="21" t="s">
        <v>1812</v>
      </c>
    </row>
    <row r="424" spans="1:11" ht="37.5" thickBot="1">
      <c r="A424" s="21">
        <v>431848</v>
      </c>
      <c r="B424" s="21">
        <v>7</v>
      </c>
      <c r="C424" s="21">
        <v>1</v>
      </c>
      <c r="D424" s="22" t="s">
        <v>585</v>
      </c>
      <c r="E424" s="37" t="s">
        <v>1812</v>
      </c>
      <c r="F424" s="26"/>
      <c r="G424" s="37" t="s">
        <v>1812</v>
      </c>
      <c r="H424" s="21" t="s">
        <v>1812</v>
      </c>
      <c r="I424" s="27"/>
      <c r="J424" s="37" t="s">
        <v>1812</v>
      </c>
      <c r="K424" s="21" t="s">
        <v>1812</v>
      </c>
    </row>
    <row r="425" spans="1:11" ht="37.5" thickBot="1">
      <c r="A425" s="21">
        <v>431849</v>
      </c>
      <c r="B425" s="21">
        <v>14</v>
      </c>
      <c r="C425" s="21">
        <v>14</v>
      </c>
      <c r="D425" s="22" t="s">
        <v>587</v>
      </c>
      <c r="E425" s="37" t="s">
        <v>1812</v>
      </c>
      <c r="F425" s="26"/>
      <c r="G425" s="37" t="s">
        <v>1812</v>
      </c>
      <c r="H425" s="21" t="s">
        <v>1812</v>
      </c>
      <c r="I425" s="27"/>
      <c r="J425" s="37" t="s">
        <v>1812</v>
      </c>
      <c r="K425" s="21" t="s">
        <v>1812</v>
      </c>
    </row>
    <row r="426" spans="1:11" ht="25.5" thickBot="1">
      <c r="A426" s="21">
        <v>431860</v>
      </c>
      <c r="B426" s="21">
        <v>18</v>
      </c>
      <c r="C426" s="21">
        <v>6</v>
      </c>
      <c r="D426" s="22" t="s">
        <v>590</v>
      </c>
      <c r="E426" s="37" t="s">
        <v>1812</v>
      </c>
      <c r="F426" s="26"/>
      <c r="G426" s="37" t="s">
        <v>1812</v>
      </c>
      <c r="H426" s="21" t="s">
        <v>1812</v>
      </c>
      <c r="I426" s="27"/>
      <c r="J426" s="37" t="s">
        <v>1812</v>
      </c>
      <c r="K426" s="21" t="s">
        <v>1812</v>
      </c>
    </row>
    <row r="427" spans="1:11" ht="25.5" thickBot="1">
      <c r="A427" s="21">
        <v>431861</v>
      </c>
      <c r="B427" s="21">
        <v>8</v>
      </c>
      <c r="C427" s="21">
        <v>1</v>
      </c>
      <c r="D427" s="22" t="s">
        <v>592</v>
      </c>
      <c r="E427" s="37" t="s">
        <v>1812</v>
      </c>
      <c r="F427" s="26"/>
      <c r="G427" s="37" t="s">
        <v>1812</v>
      </c>
      <c r="H427" s="21" t="s">
        <v>1812</v>
      </c>
      <c r="I427" s="27"/>
      <c r="J427" s="37" t="s">
        <v>1812</v>
      </c>
      <c r="K427" s="21" t="s">
        <v>1812</v>
      </c>
    </row>
    <row r="428" spans="1:11" ht="37.5" thickBot="1">
      <c r="A428" s="21">
        <v>431862</v>
      </c>
      <c r="B428" s="21">
        <v>24</v>
      </c>
      <c r="C428" s="21">
        <v>5</v>
      </c>
      <c r="D428" s="22" t="s">
        <v>593</v>
      </c>
      <c r="E428" s="37" t="s">
        <v>1812</v>
      </c>
      <c r="F428" s="26"/>
      <c r="G428" s="37" t="s">
        <v>1812</v>
      </c>
      <c r="H428" s="21" t="s">
        <v>1812</v>
      </c>
      <c r="I428" s="27"/>
      <c r="J428" s="37" t="s">
        <v>1812</v>
      </c>
      <c r="K428" s="21" t="s">
        <v>1812</v>
      </c>
    </row>
    <row r="429" spans="1:11" ht="25.5" thickBot="1">
      <c r="A429" s="21">
        <v>431890</v>
      </c>
      <c r="B429" s="21">
        <v>11</v>
      </c>
      <c r="C429" s="21">
        <v>12</v>
      </c>
      <c r="D429" s="22" t="s">
        <v>598</v>
      </c>
      <c r="E429" s="37" t="s">
        <v>1812</v>
      </c>
      <c r="F429" s="26"/>
      <c r="G429" s="37" t="s">
        <v>1812</v>
      </c>
      <c r="H429" s="21" t="s">
        <v>1812</v>
      </c>
      <c r="I429" s="27"/>
      <c r="J429" s="37" t="s">
        <v>1812</v>
      </c>
      <c r="K429" s="21" t="s">
        <v>1812</v>
      </c>
    </row>
    <row r="430" spans="1:11" ht="25.5" thickBot="1">
      <c r="A430" s="21">
        <v>431900</v>
      </c>
      <c r="B430" s="21">
        <v>26</v>
      </c>
      <c r="C430" s="21">
        <v>5</v>
      </c>
      <c r="D430" s="22" t="s">
        <v>599</v>
      </c>
      <c r="E430" s="37" t="s">
        <v>1812</v>
      </c>
      <c r="F430" s="26"/>
      <c r="G430" s="37" t="s">
        <v>1812</v>
      </c>
      <c r="H430" s="21" t="s">
        <v>1812</v>
      </c>
      <c r="I430" s="27"/>
      <c r="J430" s="37" t="s">
        <v>1812</v>
      </c>
      <c r="K430" s="21" t="s">
        <v>1812</v>
      </c>
    </row>
    <row r="431" spans="1:11" ht="25.5" thickBot="1">
      <c r="A431" s="21">
        <v>431910</v>
      </c>
      <c r="B431" s="21">
        <v>13</v>
      </c>
      <c r="C431" s="21">
        <v>17</v>
      </c>
      <c r="D431" s="22" t="s">
        <v>601</v>
      </c>
      <c r="E431" s="37" t="s">
        <v>1812</v>
      </c>
      <c r="F431" s="26"/>
      <c r="G431" s="37" t="s">
        <v>1812</v>
      </c>
      <c r="H431" s="21" t="s">
        <v>1812</v>
      </c>
      <c r="I431" s="27"/>
      <c r="J431" s="37" t="s">
        <v>1812</v>
      </c>
      <c r="K431" s="21" t="s">
        <v>1812</v>
      </c>
    </row>
    <row r="432" spans="1:11" ht="37.5" thickBot="1">
      <c r="A432" s="21">
        <v>431980</v>
      </c>
      <c r="B432" s="21">
        <v>2</v>
      </c>
      <c r="C432" s="21">
        <v>4</v>
      </c>
      <c r="D432" s="22" t="s">
        <v>619</v>
      </c>
      <c r="E432" s="37" t="s">
        <v>1812</v>
      </c>
      <c r="F432" s="26"/>
      <c r="G432" s="37" t="s">
        <v>1812</v>
      </c>
      <c r="H432" s="21" t="s">
        <v>1812</v>
      </c>
      <c r="I432" s="27"/>
      <c r="J432" s="37" t="s">
        <v>1812</v>
      </c>
      <c r="K432" s="21" t="s">
        <v>1812</v>
      </c>
    </row>
    <row r="433" spans="1:11" ht="25.5" thickBot="1">
      <c r="A433" s="21">
        <v>431920</v>
      </c>
      <c r="B433" s="21">
        <v>11</v>
      </c>
      <c r="C433" s="21">
        <v>12</v>
      </c>
      <c r="D433" s="22" t="s">
        <v>605</v>
      </c>
      <c r="E433" s="37" t="s">
        <v>1812</v>
      </c>
      <c r="F433" s="26"/>
      <c r="G433" s="37" t="s">
        <v>1812</v>
      </c>
      <c r="H433" s="21" t="s">
        <v>1812</v>
      </c>
      <c r="I433" s="27"/>
      <c r="J433" s="37" t="s">
        <v>1812</v>
      </c>
      <c r="K433" s="21" t="s">
        <v>1812</v>
      </c>
    </row>
    <row r="434" spans="1:11" ht="37.5" thickBot="1">
      <c r="A434" s="21">
        <v>431930</v>
      </c>
      <c r="B434" s="21">
        <v>14</v>
      </c>
      <c r="C434" s="21">
        <v>14</v>
      </c>
      <c r="D434" s="22" t="s">
        <v>606</v>
      </c>
      <c r="E434" s="37" t="s">
        <v>1812</v>
      </c>
      <c r="F434" s="26"/>
      <c r="G434" s="37" t="s">
        <v>1812</v>
      </c>
      <c r="H434" s="21" t="s">
        <v>1812</v>
      </c>
      <c r="I434" s="27"/>
      <c r="J434" s="37" t="s">
        <v>1812</v>
      </c>
      <c r="K434" s="21" t="s">
        <v>1812</v>
      </c>
    </row>
    <row r="435" spans="1:11" ht="37.5" thickBot="1">
      <c r="A435" s="21">
        <v>431935</v>
      </c>
      <c r="B435" s="21">
        <v>8</v>
      </c>
      <c r="C435" s="21">
        <v>1</v>
      </c>
      <c r="D435" s="22" t="s">
        <v>607</v>
      </c>
      <c r="E435" s="37" t="s">
        <v>1812</v>
      </c>
      <c r="F435" s="26"/>
      <c r="G435" s="37" t="s">
        <v>1812</v>
      </c>
      <c r="H435" s="21" t="s">
        <v>1812</v>
      </c>
      <c r="I435" s="27"/>
      <c r="J435" s="37" t="s">
        <v>1812</v>
      </c>
      <c r="K435" s="21" t="s">
        <v>1812</v>
      </c>
    </row>
    <row r="436" spans="1:11" ht="37.5" thickBot="1">
      <c r="A436" s="21">
        <v>431936</v>
      </c>
      <c r="B436" s="21">
        <v>20</v>
      </c>
      <c r="C436" s="21">
        <v>15</v>
      </c>
      <c r="D436" s="22" t="s">
        <v>608</v>
      </c>
      <c r="E436" s="37" t="s">
        <v>1812</v>
      </c>
      <c r="F436" s="26"/>
      <c r="G436" s="37" t="s">
        <v>1812</v>
      </c>
      <c r="H436" s="21" t="s">
        <v>1812</v>
      </c>
      <c r="I436" s="27"/>
      <c r="J436" s="37" t="s">
        <v>1812</v>
      </c>
      <c r="K436" s="21" t="s">
        <v>1812</v>
      </c>
    </row>
    <row r="437" spans="1:11" ht="37.5" thickBot="1">
      <c r="A437" s="21">
        <v>431937</v>
      </c>
      <c r="B437" s="21">
        <v>11</v>
      </c>
      <c r="C437" s="21">
        <v>12</v>
      </c>
      <c r="D437" s="22" t="s">
        <v>609</v>
      </c>
      <c r="E437" s="37" t="s">
        <v>1812</v>
      </c>
      <c r="F437" s="26"/>
      <c r="G437" s="37" t="s">
        <v>1812</v>
      </c>
      <c r="H437" s="21" t="s">
        <v>1812</v>
      </c>
      <c r="I437" s="27"/>
      <c r="J437" s="37" t="s">
        <v>1812</v>
      </c>
      <c r="K437" s="21" t="s">
        <v>1812</v>
      </c>
    </row>
    <row r="438" spans="1:11" ht="25.5" thickBot="1">
      <c r="A438" s="21">
        <v>432065</v>
      </c>
      <c r="B438" s="21">
        <v>1</v>
      </c>
      <c r="C438" s="21">
        <v>4</v>
      </c>
      <c r="D438" s="22" t="s">
        <v>639</v>
      </c>
      <c r="E438" s="37" t="s">
        <v>1812</v>
      </c>
      <c r="F438" s="26"/>
      <c r="G438" s="37" t="s">
        <v>1812</v>
      </c>
      <c r="H438" s="21" t="s">
        <v>1812</v>
      </c>
      <c r="I438" s="27"/>
      <c r="J438" s="37" t="s">
        <v>1812</v>
      </c>
      <c r="K438" s="21" t="s">
        <v>1812</v>
      </c>
    </row>
    <row r="439" spans="1:11" ht="37.5" thickBot="1">
      <c r="A439" s="21">
        <v>431950</v>
      </c>
      <c r="B439" s="21">
        <v>8</v>
      </c>
      <c r="C439" s="21">
        <v>1</v>
      </c>
      <c r="D439" s="22" t="s">
        <v>611</v>
      </c>
      <c r="E439" s="37" t="s">
        <v>1812</v>
      </c>
      <c r="F439" s="26"/>
      <c r="G439" s="37" t="s">
        <v>1812</v>
      </c>
      <c r="H439" s="21" t="s">
        <v>1812</v>
      </c>
      <c r="I439" s="27"/>
      <c r="J439" s="37" t="s">
        <v>1812</v>
      </c>
      <c r="K439" s="21" t="s">
        <v>1812</v>
      </c>
    </row>
    <row r="440" spans="1:11" ht="25.5" thickBot="1">
      <c r="A440" s="21">
        <v>431970</v>
      </c>
      <c r="B440" s="21">
        <v>16</v>
      </c>
      <c r="C440" s="21">
        <v>11</v>
      </c>
      <c r="D440" s="22" t="s">
        <v>614</v>
      </c>
      <c r="E440" s="37" t="s">
        <v>1812</v>
      </c>
      <c r="F440" s="26"/>
      <c r="G440" s="37" t="s">
        <v>1812</v>
      </c>
      <c r="H440" s="21" t="s">
        <v>1812</v>
      </c>
      <c r="I440" s="27"/>
      <c r="J440" s="37" t="s">
        <v>1812</v>
      </c>
      <c r="K440" s="21" t="s">
        <v>1812</v>
      </c>
    </row>
    <row r="441" spans="1:11" ht="37.5" thickBot="1">
      <c r="A441" s="21">
        <v>431971</v>
      </c>
      <c r="B441" s="21">
        <v>29</v>
      </c>
      <c r="C441" s="21">
        <v>16</v>
      </c>
      <c r="D441" s="22" t="s">
        <v>615</v>
      </c>
      <c r="E441" s="37" t="s">
        <v>1812</v>
      </c>
      <c r="F441" s="26"/>
      <c r="G441" s="37" t="s">
        <v>1812</v>
      </c>
      <c r="H441" s="21" t="s">
        <v>1812</v>
      </c>
      <c r="I441" s="27"/>
      <c r="J441" s="37" t="s">
        <v>1812</v>
      </c>
      <c r="K441" s="21" t="s">
        <v>1812</v>
      </c>
    </row>
    <row r="442" spans="1:11" ht="25.5" thickBot="1">
      <c r="A442" s="21">
        <v>431975</v>
      </c>
      <c r="B442" s="21">
        <v>26</v>
      </c>
      <c r="C442" s="21">
        <v>5</v>
      </c>
      <c r="D442" s="22" t="s">
        <v>618</v>
      </c>
      <c r="E442" s="37" t="s">
        <v>1812</v>
      </c>
      <c r="F442" s="26"/>
      <c r="G442" s="37" t="s">
        <v>1812</v>
      </c>
      <c r="H442" s="21" t="s">
        <v>1812</v>
      </c>
      <c r="I442" s="27"/>
      <c r="J442" s="37" t="s">
        <v>1812</v>
      </c>
      <c r="K442" s="21" t="s">
        <v>1812</v>
      </c>
    </row>
    <row r="443" spans="1:11" ht="15.75" thickBot="1">
      <c r="A443" s="21">
        <v>432149</v>
      </c>
      <c r="B443" s="21">
        <v>1</v>
      </c>
      <c r="C443" s="21">
        <v>4</v>
      </c>
      <c r="D443" s="22" t="s">
        <v>666</v>
      </c>
      <c r="E443" s="37" t="s">
        <v>1812</v>
      </c>
      <c r="F443" s="26"/>
      <c r="G443" s="37" t="s">
        <v>1812</v>
      </c>
      <c r="H443" s="21" t="s">
        <v>1812</v>
      </c>
      <c r="I443" s="27"/>
      <c r="J443" s="37" t="s">
        <v>1812</v>
      </c>
      <c r="K443" s="21" t="s">
        <v>1812</v>
      </c>
    </row>
    <row r="444" spans="1:11" ht="15.75" thickBot="1">
      <c r="A444" s="21">
        <v>431990</v>
      </c>
      <c r="B444" s="21">
        <v>7</v>
      </c>
      <c r="C444" s="21">
        <v>1</v>
      </c>
      <c r="D444" s="22" t="s">
        <v>620</v>
      </c>
      <c r="E444" s="37" t="s">
        <v>1812</v>
      </c>
      <c r="F444" s="26"/>
      <c r="G444" s="37" t="s">
        <v>1812</v>
      </c>
      <c r="H444" s="21" t="s">
        <v>1812</v>
      </c>
      <c r="I444" s="27"/>
      <c r="J444" s="37" t="s">
        <v>1812</v>
      </c>
      <c r="K444" s="21" t="s">
        <v>1812</v>
      </c>
    </row>
    <row r="445" spans="1:11" ht="25.5" thickBot="1">
      <c r="A445" s="21">
        <v>432000</v>
      </c>
      <c r="B445" s="21">
        <v>8</v>
      </c>
      <c r="C445" s="21">
        <v>1</v>
      </c>
      <c r="D445" s="22" t="s">
        <v>621</v>
      </c>
      <c r="E445" s="37" t="s">
        <v>1812</v>
      </c>
      <c r="F445" s="26"/>
      <c r="G445" s="37" t="s">
        <v>1812</v>
      </c>
      <c r="H445" s="21" t="s">
        <v>1812</v>
      </c>
      <c r="I445" s="27"/>
      <c r="J445" s="37" t="s">
        <v>1812</v>
      </c>
      <c r="K445" s="21" t="s">
        <v>1812</v>
      </c>
    </row>
    <row r="446" spans="1:11" ht="15.75" thickBot="1">
      <c r="A446" s="21">
        <v>432020</v>
      </c>
      <c r="B446" s="21">
        <v>15</v>
      </c>
      <c r="C446" s="21">
        <v>2</v>
      </c>
      <c r="D446" s="22" t="s">
        <v>625</v>
      </c>
      <c r="E446" s="37" t="s">
        <v>1812</v>
      </c>
      <c r="F446" s="26"/>
      <c r="G446" s="37" t="s">
        <v>1812</v>
      </c>
      <c r="H446" s="21" t="s">
        <v>1812</v>
      </c>
      <c r="I446" s="27"/>
      <c r="J446" s="37" t="s">
        <v>1812</v>
      </c>
      <c r="K446" s="21" t="s">
        <v>1812</v>
      </c>
    </row>
    <row r="447" spans="1:11" ht="25.5" thickBot="1">
      <c r="A447" s="21">
        <v>432023</v>
      </c>
      <c r="B447" s="21">
        <v>13</v>
      </c>
      <c r="C447" s="21">
        <v>17</v>
      </c>
      <c r="D447" s="22" t="s">
        <v>626</v>
      </c>
      <c r="E447" s="37" t="s">
        <v>1812</v>
      </c>
      <c r="F447" s="26"/>
      <c r="G447" s="37" t="s">
        <v>1812</v>
      </c>
      <c r="H447" s="21" t="s">
        <v>1812</v>
      </c>
      <c r="I447" s="27"/>
      <c r="J447" s="37" t="s">
        <v>1812</v>
      </c>
      <c r="K447" s="21" t="s">
        <v>1812</v>
      </c>
    </row>
    <row r="448" spans="1:11" ht="15.75" thickBot="1">
      <c r="A448" s="21">
        <v>432026</v>
      </c>
      <c r="B448" s="21">
        <v>27</v>
      </c>
      <c r="C448" s="21">
        <v>8</v>
      </c>
      <c r="D448" s="22" t="s">
        <v>627</v>
      </c>
      <c r="E448" s="37" t="s">
        <v>1812</v>
      </c>
      <c r="F448" s="26"/>
      <c r="G448" s="37" t="s">
        <v>1812</v>
      </c>
      <c r="H448" s="21" t="s">
        <v>1812</v>
      </c>
      <c r="I448" s="27"/>
      <c r="J448" s="37" t="s">
        <v>1812</v>
      </c>
      <c r="K448" s="21" t="s">
        <v>1812</v>
      </c>
    </row>
    <row r="449" spans="1:11" ht="15.75" thickBot="1">
      <c r="A449" s="21">
        <v>432030</v>
      </c>
      <c r="B449" s="21">
        <v>12</v>
      </c>
      <c r="C449" s="21">
        <v>9</v>
      </c>
      <c r="D449" s="22" t="s">
        <v>629</v>
      </c>
      <c r="E449" s="37" t="s">
        <v>1812</v>
      </c>
      <c r="F449" s="26"/>
      <c r="G449" s="37" t="s">
        <v>1812</v>
      </c>
      <c r="H449" s="21" t="s">
        <v>1812</v>
      </c>
      <c r="I449" s="27"/>
      <c r="J449" s="37" t="s">
        <v>1812</v>
      </c>
      <c r="K449" s="21" t="s">
        <v>1812</v>
      </c>
    </row>
    <row r="450" spans="1:11" ht="37.5" thickBot="1">
      <c r="A450" s="21">
        <v>432032</v>
      </c>
      <c r="B450" s="21">
        <v>14</v>
      </c>
      <c r="C450" s="21">
        <v>14</v>
      </c>
      <c r="D450" s="22" t="s">
        <v>630</v>
      </c>
      <c r="E450" s="37" t="s">
        <v>1812</v>
      </c>
      <c r="F450" s="26"/>
      <c r="G450" s="37" t="s">
        <v>1812</v>
      </c>
      <c r="H450" s="21" t="s">
        <v>1812</v>
      </c>
      <c r="I450" s="27"/>
      <c r="J450" s="37" t="s">
        <v>1812</v>
      </c>
      <c r="K450" s="21" t="s">
        <v>1812</v>
      </c>
    </row>
    <row r="451" spans="1:11" ht="25.5" thickBot="1">
      <c r="A451" s="21">
        <v>432035</v>
      </c>
      <c r="B451" s="21">
        <v>9</v>
      </c>
      <c r="C451" s="21">
        <v>1</v>
      </c>
      <c r="D451" s="22" t="s">
        <v>631</v>
      </c>
      <c r="E451" s="37" t="s">
        <v>1812</v>
      </c>
      <c r="F451" s="26"/>
      <c r="G451" s="37" t="s">
        <v>1812</v>
      </c>
      <c r="H451" s="21" t="s">
        <v>1812</v>
      </c>
      <c r="I451" s="27"/>
      <c r="J451" s="37" t="s">
        <v>1812</v>
      </c>
      <c r="K451" s="21" t="s">
        <v>1812</v>
      </c>
    </row>
    <row r="452" spans="1:11" ht="25.5" thickBot="1">
      <c r="A452" s="21">
        <v>432040</v>
      </c>
      <c r="B452" s="21">
        <v>17</v>
      </c>
      <c r="C452" s="21">
        <v>6</v>
      </c>
      <c r="D452" s="22" t="s">
        <v>632</v>
      </c>
      <c r="E452" s="37" t="s">
        <v>1812</v>
      </c>
      <c r="F452" s="26"/>
      <c r="G452" s="37" t="s">
        <v>1812</v>
      </c>
      <c r="H452" s="21" t="s">
        <v>1812</v>
      </c>
      <c r="I452" s="27"/>
      <c r="J452" s="37" t="s">
        <v>1812</v>
      </c>
      <c r="K452" s="21" t="s">
        <v>1812</v>
      </c>
    </row>
    <row r="453" spans="1:11" ht="15.75" thickBot="1">
      <c r="A453" s="21">
        <v>432045</v>
      </c>
      <c r="B453" s="21">
        <v>29</v>
      </c>
      <c r="C453" s="21">
        <v>16</v>
      </c>
      <c r="D453" s="22" t="s">
        <v>633</v>
      </c>
      <c r="E453" s="37" t="s">
        <v>1812</v>
      </c>
      <c r="F453" s="26"/>
      <c r="G453" s="37" t="s">
        <v>1812</v>
      </c>
      <c r="H453" s="21" t="s">
        <v>1812</v>
      </c>
      <c r="I453" s="27"/>
      <c r="J453" s="37" t="s">
        <v>1812</v>
      </c>
      <c r="K453" s="21" t="s">
        <v>1812</v>
      </c>
    </row>
    <row r="454" spans="1:11" ht="25.5" thickBot="1">
      <c r="A454" s="21">
        <v>432055</v>
      </c>
      <c r="B454" s="21">
        <v>9</v>
      </c>
      <c r="C454" s="21">
        <v>1</v>
      </c>
      <c r="D454" s="22" t="s">
        <v>635</v>
      </c>
      <c r="E454" s="37" t="s">
        <v>1812</v>
      </c>
      <c r="F454" s="26"/>
      <c r="G454" s="37" t="s">
        <v>1812</v>
      </c>
      <c r="H454" s="21" t="s">
        <v>1812</v>
      </c>
      <c r="I454" s="27"/>
      <c r="J454" s="37" t="s">
        <v>1812</v>
      </c>
      <c r="K454" s="21" t="s">
        <v>1812</v>
      </c>
    </row>
    <row r="455" spans="1:11" ht="25.5" thickBot="1">
      <c r="A455" s="21">
        <v>432057</v>
      </c>
      <c r="B455" s="21">
        <v>11</v>
      </c>
      <c r="C455" s="21">
        <v>12</v>
      </c>
      <c r="D455" s="22" t="s">
        <v>637</v>
      </c>
      <c r="E455" s="37" t="s">
        <v>1812</v>
      </c>
      <c r="F455" s="26"/>
      <c r="G455" s="37" t="s">
        <v>1812</v>
      </c>
      <c r="H455" s="21" t="s">
        <v>1812</v>
      </c>
      <c r="I455" s="27"/>
      <c r="J455" s="37" t="s">
        <v>1812</v>
      </c>
      <c r="K455" s="21" t="s">
        <v>1812</v>
      </c>
    </row>
    <row r="456" spans="1:11" ht="37.5" thickBot="1">
      <c r="A456" s="21">
        <v>432060</v>
      </c>
      <c r="B456" s="21">
        <v>16</v>
      </c>
      <c r="C456" s="21">
        <v>11</v>
      </c>
      <c r="D456" s="22" t="s">
        <v>638</v>
      </c>
      <c r="E456" s="37" t="s">
        <v>1812</v>
      </c>
      <c r="F456" s="26"/>
      <c r="G456" s="37" t="s">
        <v>1812</v>
      </c>
      <c r="H456" s="21" t="s">
        <v>1812</v>
      </c>
      <c r="I456" s="27"/>
      <c r="J456" s="37" t="s">
        <v>1812</v>
      </c>
      <c r="K456" s="21" t="s">
        <v>1812</v>
      </c>
    </row>
    <row r="457" spans="1:11" ht="25.5" thickBot="1">
      <c r="A457" s="21">
        <v>432220</v>
      </c>
      <c r="B457" s="21">
        <v>1</v>
      </c>
      <c r="C457" s="21">
        <v>4</v>
      </c>
      <c r="D457" s="22" t="s">
        <v>686</v>
      </c>
      <c r="E457" s="37" t="s">
        <v>1812</v>
      </c>
      <c r="F457" s="26"/>
      <c r="G457" s="37" t="s">
        <v>1812</v>
      </c>
      <c r="H457" s="21" t="s">
        <v>1812</v>
      </c>
      <c r="I457" s="27"/>
      <c r="J457" s="37" t="s">
        <v>1812</v>
      </c>
      <c r="K457" s="21" t="s">
        <v>1812</v>
      </c>
    </row>
    <row r="458" spans="1:11" ht="15.75" thickBot="1">
      <c r="A458" s="21">
        <v>432067</v>
      </c>
      <c r="B458" s="21">
        <v>28</v>
      </c>
      <c r="C458" s="21">
        <v>13</v>
      </c>
      <c r="D458" s="22" t="s">
        <v>640</v>
      </c>
      <c r="E458" s="37" t="s">
        <v>1812</v>
      </c>
      <c r="F458" s="26"/>
      <c r="G458" s="37" t="s">
        <v>1812</v>
      </c>
      <c r="H458" s="21" t="s">
        <v>1812</v>
      </c>
      <c r="I458" s="27"/>
      <c r="J458" s="37" t="s">
        <v>1812</v>
      </c>
      <c r="K458" s="21" t="s">
        <v>1812</v>
      </c>
    </row>
    <row r="459" spans="1:11" ht="25.5" thickBot="1">
      <c r="A459" s="21">
        <v>432070</v>
      </c>
      <c r="B459" s="21">
        <v>27</v>
      </c>
      <c r="C459" s="21">
        <v>8</v>
      </c>
      <c r="D459" s="22" t="s">
        <v>642</v>
      </c>
      <c r="E459" s="37" t="s">
        <v>1812</v>
      </c>
      <c r="F459" s="26"/>
      <c r="G459" s="37" t="s">
        <v>1812</v>
      </c>
      <c r="H459" s="21" t="s">
        <v>1812</v>
      </c>
      <c r="I459" s="27"/>
      <c r="J459" s="37" t="s">
        <v>1812</v>
      </c>
      <c r="K459" s="21" t="s">
        <v>1812</v>
      </c>
    </row>
    <row r="460" spans="1:11" ht="15.75" thickBot="1">
      <c r="A460" s="21">
        <v>432080</v>
      </c>
      <c r="B460" s="21">
        <v>19</v>
      </c>
      <c r="C460" s="21">
        <v>6</v>
      </c>
      <c r="D460" s="22" t="s">
        <v>644</v>
      </c>
      <c r="E460" s="37" t="s">
        <v>1812</v>
      </c>
      <c r="F460" s="26"/>
      <c r="G460" s="37" t="s">
        <v>1812</v>
      </c>
      <c r="H460" s="21" t="s">
        <v>1812</v>
      </c>
      <c r="I460" s="27"/>
      <c r="J460" s="37" t="s">
        <v>1812</v>
      </c>
      <c r="K460" s="21" t="s">
        <v>1812</v>
      </c>
    </row>
    <row r="461" spans="1:11" ht="15.75" thickBot="1">
      <c r="A461" s="21">
        <v>432090</v>
      </c>
      <c r="B461" s="21">
        <v>18</v>
      </c>
      <c r="C461" s="21">
        <v>6</v>
      </c>
      <c r="D461" s="22" t="s">
        <v>647</v>
      </c>
      <c r="E461" s="37" t="s">
        <v>1812</v>
      </c>
      <c r="F461" s="26"/>
      <c r="G461" s="37" t="s">
        <v>1812</v>
      </c>
      <c r="H461" s="21" t="s">
        <v>1812</v>
      </c>
      <c r="I461" s="27"/>
      <c r="J461" s="37" t="s">
        <v>1812</v>
      </c>
      <c r="K461" s="21" t="s">
        <v>1812</v>
      </c>
    </row>
    <row r="462" spans="1:11" ht="15.75" thickBot="1">
      <c r="A462" s="21">
        <v>432100</v>
      </c>
      <c r="B462" s="21">
        <v>19</v>
      </c>
      <c r="C462" s="21">
        <v>6</v>
      </c>
      <c r="D462" s="22" t="s">
        <v>649</v>
      </c>
      <c r="E462" s="37" t="s">
        <v>1812</v>
      </c>
      <c r="F462" s="26"/>
      <c r="G462" s="37" t="s">
        <v>1812</v>
      </c>
      <c r="H462" s="21" t="s">
        <v>1812</v>
      </c>
      <c r="I462" s="27"/>
      <c r="J462" s="37" t="s">
        <v>1812</v>
      </c>
      <c r="K462" s="21" t="s">
        <v>1812</v>
      </c>
    </row>
    <row r="463" spans="1:11" ht="15.75" thickBot="1">
      <c r="A463" s="21">
        <v>432130</v>
      </c>
      <c r="B463" s="21">
        <v>30</v>
      </c>
      <c r="C463" s="21">
        <v>16</v>
      </c>
      <c r="D463" s="22" t="s">
        <v>653</v>
      </c>
      <c r="E463" s="37" t="s">
        <v>1812</v>
      </c>
      <c r="F463" s="26"/>
      <c r="G463" s="37" t="s">
        <v>1812</v>
      </c>
      <c r="H463" s="21" t="s">
        <v>1812</v>
      </c>
      <c r="I463" s="27"/>
      <c r="J463" s="37" t="s">
        <v>1812</v>
      </c>
      <c r="K463" s="21" t="s">
        <v>1812</v>
      </c>
    </row>
    <row r="464" spans="1:11" ht="25.5" thickBot="1">
      <c r="A464" s="21">
        <v>432132</v>
      </c>
      <c r="B464" s="21">
        <v>15</v>
      </c>
      <c r="C464" s="21">
        <v>2</v>
      </c>
      <c r="D464" s="22" t="s">
        <v>655</v>
      </c>
      <c r="E464" s="37" t="s">
        <v>1812</v>
      </c>
      <c r="F464" s="26"/>
      <c r="G464" s="37" t="s">
        <v>1812</v>
      </c>
      <c r="H464" s="21" t="s">
        <v>1812</v>
      </c>
      <c r="I464" s="27"/>
      <c r="J464" s="37" t="s">
        <v>1812</v>
      </c>
      <c r="K464" s="21" t="s">
        <v>1812</v>
      </c>
    </row>
    <row r="465" spans="1:11" ht="15.75" thickBot="1">
      <c r="A465" s="21">
        <v>432145</v>
      </c>
      <c r="B465" s="21">
        <v>30</v>
      </c>
      <c r="C465" s="21">
        <v>16</v>
      </c>
      <c r="D465" s="22" t="s">
        <v>661</v>
      </c>
      <c r="E465" s="37" t="s">
        <v>1812</v>
      </c>
      <c r="F465" s="26"/>
      <c r="G465" s="37" t="s">
        <v>1812</v>
      </c>
      <c r="H465" s="21" t="s">
        <v>1812</v>
      </c>
      <c r="I465" s="27"/>
      <c r="J465" s="37" t="s">
        <v>1812</v>
      </c>
      <c r="K465" s="21" t="s">
        <v>1812</v>
      </c>
    </row>
    <row r="466" spans="1:11" ht="15.75" thickBot="1">
      <c r="A466" s="21">
        <v>432146</v>
      </c>
      <c r="B466" s="21">
        <v>19</v>
      </c>
      <c r="C466" s="21">
        <v>6</v>
      </c>
      <c r="D466" s="22" t="s">
        <v>663</v>
      </c>
      <c r="E466" s="37" t="s">
        <v>1812</v>
      </c>
      <c r="F466" s="26"/>
      <c r="G466" s="37" t="s">
        <v>1812</v>
      </c>
      <c r="H466" s="21" t="s">
        <v>1812</v>
      </c>
      <c r="I466" s="27"/>
      <c r="J466" s="37" t="s">
        <v>1812</v>
      </c>
      <c r="K466" s="21" t="s">
        <v>1812</v>
      </c>
    </row>
    <row r="467" spans="1:11" ht="25.5" thickBot="1">
      <c r="A467" s="21">
        <v>432147</v>
      </c>
      <c r="B467" s="21">
        <v>15</v>
      </c>
      <c r="C467" s="21">
        <v>2</v>
      </c>
      <c r="D467" s="22" t="s">
        <v>664</v>
      </c>
      <c r="E467" s="37" t="s">
        <v>1812</v>
      </c>
      <c r="F467" s="26"/>
      <c r="G467" s="37" t="s">
        <v>1812</v>
      </c>
      <c r="H467" s="21" t="s">
        <v>1812</v>
      </c>
      <c r="I467" s="27"/>
      <c r="J467" s="37" t="s">
        <v>1812</v>
      </c>
      <c r="K467" s="21" t="s">
        <v>1812</v>
      </c>
    </row>
    <row r="468" spans="1:11" ht="15.75" thickBot="1">
      <c r="A468" s="21">
        <v>432232</v>
      </c>
      <c r="B468" s="21">
        <v>21</v>
      </c>
      <c r="C468" s="21">
        <v>3</v>
      </c>
      <c r="D468" s="22" t="s">
        <v>690</v>
      </c>
      <c r="E468" s="36">
        <v>1700</v>
      </c>
      <c r="F468" s="26"/>
      <c r="G468" s="36">
        <v>1700</v>
      </c>
      <c r="H468" s="21">
        <v>1</v>
      </c>
      <c r="I468" s="27"/>
      <c r="J468" s="37" t="s">
        <v>1823</v>
      </c>
      <c r="K468" s="21">
        <v>0</v>
      </c>
    </row>
    <row r="469" spans="1:11" ht="25.5" thickBot="1">
      <c r="A469" s="21">
        <v>432160</v>
      </c>
      <c r="B469" s="21">
        <v>5</v>
      </c>
      <c r="C469" s="21">
        <v>18</v>
      </c>
      <c r="D469" s="22" t="s">
        <v>669</v>
      </c>
      <c r="E469" s="37" t="s">
        <v>1812</v>
      </c>
      <c r="F469" s="26"/>
      <c r="G469" s="37" t="s">
        <v>1812</v>
      </c>
      <c r="H469" s="21" t="s">
        <v>1812</v>
      </c>
      <c r="I469" s="27"/>
      <c r="J469" s="37" t="s">
        <v>1812</v>
      </c>
      <c r="K469" s="21" t="s">
        <v>1812</v>
      </c>
    </row>
    <row r="470" spans="1:11" ht="25.5" thickBot="1">
      <c r="A470" s="21">
        <v>432162</v>
      </c>
      <c r="B470" s="21">
        <v>29</v>
      </c>
      <c r="C470" s="21">
        <v>16</v>
      </c>
      <c r="D470" s="22" t="s">
        <v>671</v>
      </c>
      <c r="E470" s="37" t="s">
        <v>1812</v>
      </c>
      <c r="F470" s="26"/>
      <c r="G470" s="37" t="s">
        <v>1812</v>
      </c>
      <c r="H470" s="21" t="s">
        <v>1812</v>
      </c>
      <c r="I470" s="27"/>
      <c r="J470" s="37" t="s">
        <v>1812</v>
      </c>
      <c r="K470" s="21" t="s">
        <v>1812</v>
      </c>
    </row>
    <row r="471" spans="1:11" ht="25.5" thickBot="1">
      <c r="A471" s="21">
        <v>432163</v>
      </c>
      <c r="B471" s="21">
        <v>16</v>
      </c>
      <c r="C471" s="21">
        <v>11</v>
      </c>
      <c r="D471" s="22" t="s">
        <v>672</v>
      </c>
      <c r="E471" s="37" t="s">
        <v>1812</v>
      </c>
      <c r="F471" s="26"/>
      <c r="G471" s="37" t="s">
        <v>1812</v>
      </c>
      <c r="H471" s="21" t="s">
        <v>1812</v>
      </c>
      <c r="I471" s="27"/>
      <c r="J471" s="37" t="s">
        <v>1812</v>
      </c>
      <c r="K471" s="21" t="s">
        <v>1812</v>
      </c>
    </row>
    <row r="472" spans="1:11" ht="37.5" thickBot="1">
      <c r="A472" s="21">
        <v>432166</v>
      </c>
      <c r="B472" s="21">
        <v>4</v>
      </c>
      <c r="C472" s="21">
        <v>18</v>
      </c>
      <c r="D472" s="22" t="s">
        <v>673</v>
      </c>
      <c r="E472" s="37" t="s">
        <v>1812</v>
      </c>
      <c r="F472" s="26"/>
      <c r="G472" s="37" t="s">
        <v>1812</v>
      </c>
      <c r="H472" s="21" t="s">
        <v>1812</v>
      </c>
      <c r="I472" s="27"/>
      <c r="J472" s="37" t="s">
        <v>1812</v>
      </c>
      <c r="K472" s="21" t="s">
        <v>1812</v>
      </c>
    </row>
    <row r="473" spans="1:11" ht="25.5" thickBot="1">
      <c r="A473" s="21">
        <v>432170</v>
      </c>
      <c r="B473" s="21">
        <v>6</v>
      </c>
      <c r="C473" s="21">
        <v>1</v>
      </c>
      <c r="D473" s="22" t="s">
        <v>674</v>
      </c>
      <c r="E473" s="37" t="s">
        <v>1812</v>
      </c>
      <c r="F473" s="26"/>
      <c r="G473" s="37" t="s">
        <v>1812</v>
      </c>
      <c r="H473" s="21" t="s">
        <v>1812</v>
      </c>
      <c r="I473" s="27"/>
      <c r="J473" s="37" t="s">
        <v>1812</v>
      </c>
      <c r="K473" s="21" t="s">
        <v>1812</v>
      </c>
    </row>
    <row r="474" spans="1:11" ht="25.5" thickBot="1">
      <c r="A474" s="21">
        <v>432180</v>
      </c>
      <c r="B474" s="21">
        <v>14</v>
      </c>
      <c r="C474" s="21">
        <v>14</v>
      </c>
      <c r="D474" s="22" t="s">
        <v>676</v>
      </c>
      <c r="E474" s="37" t="s">
        <v>1812</v>
      </c>
      <c r="F474" s="26"/>
      <c r="G474" s="37" t="s">
        <v>1812</v>
      </c>
      <c r="H474" s="21" t="s">
        <v>1812</v>
      </c>
      <c r="I474" s="27"/>
      <c r="J474" s="37" t="s">
        <v>1812</v>
      </c>
      <c r="K474" s="21" t="s">
        <v>1812</v>
      </c>
    </row>
    <row r="475" spans="1:11" ht="25.5" thickBot="1">
      <c r="A475" s="21">
        <v>432190</v>
      </c>
      <c r="B475" s="21">
        <v>15</v>
      </c>
      <c r="C475" s="21">
        <v>2</v>
      </c>
      <c r="D475" s="22" t="s">
        <v>679</v>
      </c>
      <c r="E475" s="37" t="s">
        <v>1812</v>
      </c>
      <c r="F475" s="26"/>
      <c r="G475" s="37" t="s">
        <v>1812</v>
      </c>
      <c r="H475" s="21" t="s">
        <v>1812</v>
      </c>
      <c r="I475" s="27"/>
      <c r="J475" s="37" t="s">
        <v>1812</v>
      </c>
      <c r="K475" s="21" t="s">
        <v>1812</v>
      </c>
    </row>
    <row r="476" spans="1:11" ht="25.5" thickBot="1">
      <c r="A476" s="21">
        <v>432195</v>
      </c>
      <c r="B476" s="21">
        <v>20</v>
      </c>
      <c r="C476" s="21">
        <v>15</v>
      </c>
      <c r="D476" s="22" t="s">
        <v>680</v>
      </c>
      <c r="E476" s="37" t="s">
        <v>1812</v>
      </c>
      <c r="F476" s="26"/>
      <c r="G476" s="37" t="s">
        <v>1812</v>
      </c>
      <c r="H476" s="21" t="s">
        <v>1812</v>
      </c>
      <c r="I476" s="27"/>
      <c r="J476" s="37" t="s">
        <v>1812</v>
      </c>
      <c r="K476" s="21" t="s">
        <v>1812</v>
      </c>
    </row>
    <row r="477" spans="1:11" ht="25.5" thickBot="1">
      <c r="A477" s="21">
        <v>432210</v>
      </c>
      <c r="B477" s="21">
        <v>14</v>
      </c>
      <c r="C477" s="21">
        <v>14</v>
      </c>
      <c r="D477" s="22" t="s">
        <v>682</v>
      </c>
      <c r="E477" s="37" t="s">
        <v>1812</v>
      </c>
      <c r="F477" s="26"/>
      <c r="G477" s="37" t="s">
        <v>1812</v>
      </c>
      <c r="H477" s="21" t="s">
        <v>1812</v>
      </c>
      <c r="I477" s="27"/>
      <c r="J477" s="37" t="s">
        <v>1812</v>
      </c>
      <c r="K477" s="21" t="s">
        <v>1812</v>
      </c>
    </row>
    <row r="478" spans="1:11" ht="25.5" thickBot="1">
      <c r="A478" s="21">
        <v>432218</v>
      </c>
      <c r="B478" s="21">
        <v>18</v>
      </c>
      <c r="C478" s="21">
        <v>6</v>
      </c>
      <c r="D478" s="22" t="s">
        <v>685</v>
      </c>
      <c r="E478" s="37" t="s">
        <v>1812</v>
      </c>
      <c r="F478" s="26"/>
      <c r="G478" s="37" t="s">
        <v>1812</v>
      </c>
      <c r="H478" s="21" t="s">
        <v>1812</v>
      </c>
      <c r="I478" s="27"/>
      <c r="J478" s="37" t="s">
        <v>1812</v>
      </c>
      <c r="K478" s="21" t="s">
        <v>1812</v>
      </c>
    </row>
    <row r="479" spans="1:11" ht="15.75" thickBot="1">
      <c r="A479" s="21">
        <v>432237</v>
      </c>
      <c r="B479" s="21">
        <v>2</v>
      </c>
      <c r="C479" s="21">
        <v>4</v>
      </c>
      <c r="D479" s="22" t="s">
        <v>693</v>
      </c>
      <c r="E479" s="37" t="s">
        <v>1812</v>
      </c>
      <c r="F479" s="26"/>
      <c r="G479" s="37" t="s">
        <v>1812</v>
      </c>
      <c r="H479" s="21" t="s">
        <v>1812</v>
      </c>
      <c r="I479" s="27"/>
      <c r="J479" s="37" t="s">
        <v>1812</v>
      </c>
      <c r="K479" s="21" t="s">
        <v>1812</v>
      </c>
    </row>
    <row r="480" spans="1:11" ht="15.75" thickBot="1">
      <c r="A480" s="21">
        <v>432225</v>
      </c>
      <c r="B480" s="21">
        <v>8</v>
      </c>
      <c r="C480" s="21">
        <v>1</v>
      </c>
      <c r="D480" s="22" t="s">
        <v>688</v>
      </c>
      <c r="E480" s="37" t="s">
        <v>1812</v>
      </c>
      <c r="F480" s="26"/>
      <c r="G480" s="37" t="s">
        <v>1812</v>
      </c>
      <c r="H480" s="21" t="s">
        <v>1812</v>
      </c>
      <c r="I480" s="27"/>
      <c r="J480" s="37" t="s">
        <v>1812</v>
      </c>
      <c r="K480" s="21" t="s">
        <v>1812</v>
      </c>
    </row>
    <row r="481" spans="1:11" ht="15.75" thickBot="1">
      <c r="A481" s="21">
        <v>432230</v>
      </c>
      <c r="B481" s="21">
        <v>14</v>
      </c>
      <c r="C481" s="21">
        <v>14</v>
      </c>
      <c r="D481" s="22" t="s">
        <v>689</v>
      </c>
      <c r="E481" s="37" t="s">
        <v>1812</v>
      </c>
      <c r="F481" s="26"/>
      <c r="G481" s="37" t="s">
        <v>1812</v>
      </c>
      <c r="H481" s="21" t="s">
        <v>1812</v>
      </c>
      <c r="I481" s="27"/>
      <c r="J481" s="37" t="s">
        <v>1812</v>
      </c>
      <c r="K481" s="21" t="s">
        <v>1812</v>
      </c>
    </row>
    <row r="482" spans="1:11" ht="25.5" thickBot="1">
      <c r="A482" s="21">
        <v>432234</v>
      </c>
      <c r="B482" s="21">
        <v>11</v>
      </c>
      <c r="C482" s="21">
        <v>12</v>
      </c>
      <c r="D482" s="22" t="s">
        <v>691</v>
      </c>
      <c r="E482" s="37" t="s">
        <v>1812</v>
      </c>
      <c r="F482" s="26"/>
      <c r="G482" s="37" t="s">
        <v>1812</v>
      </c>
      <c r="H482" s="21" t="s">
        <v>1812</v>
      </c>
      <c r="I482" s="27"/>
      <c r="J482" s="37" t="s">
        <v>1812</v>
      </c>
      <c r="K482" s="21" t="s">
        <v>1812</v>
      </c>
    </row>
    <row r="483" spans="1:11" ht="25.5" thickBot="1">
      <c r="A483" s="21">
        <v>432235</v>
      </c>
      <c r="B483" s="21">
        <v>25</v>
      </c>
      <c r="C483" s="21">
        <v>5</v>
      </c>
      <c r="D483" s="22" t="s">
        <v>692</v>
      </c>
      <c r="E483" s="37" t="s">
        <v>1812</v>
      </c>
      <c r="F483" s="26"/>
      <c r="G483" s="37" t="s">
        <v>1812</v>
      </c>
      <c r="H483" s="21" t="s">
        <v>1812</v>
      </c>
      <c r="I483" s="27"/>
      <c r="J483" s="37" t="s">
        <v>1812</v>
      </c>
      <c r="K483" s="21" t="s">
        <v>1812</v>
      </c>
    </row>
    <row r="484" spans="1:11" ht="25.5" thickBot="1">
      <c r="A484" s="21">
        <v>432240</v>
      </c>
      <c r="B484" s="21">
        <v>3</v>
      </c>
      <c r="C484" s="21">
        <v>10</v>
      </c>
      <c r="D484" s="22" t="s">
        <v>695</v>
      </c>
      <c r="E484" s="36">
        <v>1700</v>
      </c>
      <c r="F484" s="26"/>
      <c r="G484" s="36">
        <v>1700</v>
      </c>
      <c r="H484" s="21">
        <v>1</v>
      </c>
      <c r="I484" s="27"/>
      <c r="J484" s="37" t="s">
        <v>1823</v>
      </c>
      <c r="K484" s="21">
        <v>0</v>
      </c>
    </row>
    <row r="485" spans="1:11" ht="15.75" thickBot="1">
      <c r="A485" s="21">
        <v>432250</v>
      </c>
      <c r="B485" s="21">
        <v>24</v>
      </c>
      <c r="C485" s="21">
        <v>5</v>
      </c>
      <c r="D485" s="22" t="s">
        <v>697</v>
      </c>
      <c r="E485" s="37" t="s">
        <v>1812</v>
      </c>
      <c r="F485" s="26"/>
      <c r="G485" s="37" t="s">
        <v>1812</v>
      </c>
      <c r="H485" s="21" t="s">
        <v>1812</v>
      </c>
      <c r="I485" s="27"/>
      <c r="J485" s="37" t="s">
        <v>1812</v>
      </c>
      <c r="K485" s="21" t="s">
        <v>1812</v>
      </c>
    </row>
    <row r="486" spans="1:11" ht="25.5" thickBot="1">
      <c r="A486" s="21">
        <v>432253</v>
      </c>
      <c r="B486" s="21">
        <v>28</v>
      </c>
      <c r="C486" s="21">
        <v>13</v>
      </c>
      <c r="D486" s="22" t="s">
        <v>699</v>
      </c>
      <c r="E486" s="37" t="s">
        <v>1812</v>
      </c>
      <c r="F486" s="26"/>
      <c r="G486" s="37" t="s">
        <v>1812</v>
      </c>
      <c r="H486" s="21" t="s">
        <v>1812</v>
      </c>
      <c r="I486" s="27"/>
      <c r="J486" s="37" t="s">
        <v>1812</v>
      </c>
      <c r="K486" s="21" t="s">
        <v>1812</v>
      </c>
    </row>
    <row r="487" spans="1:11" ht="15.75" thickBot="1">
      <c r="A487" s="21">
        <v>432254</v>
      </c>
      <c r="B487" s="21">
        <v>26</v>
      </c>
      <c r="C487" s="21">
        <v>5</v>
      </c>
      <c r="D487" s="22" t="s">
        <v>701</v>
      </c>
      <c r="E487" s="37" t="s">
        <v>1812</v>
      </c>
      <c r="F487" s="26"/>
      <c r="G487" s="37" t="s">
        <v>1812</v>
      </c>
      <c r="H487" s="21" t="s">
        <v>1812</v>
      </c>
      <c r="I487" s="27"/>
      <c r="J487" s="37" t="s">
        <v>1812</v>
      </c>
      <c r="K487" s="21" t="s">
        <v>1812</v>
      </c>
    </row>
    <row r="488" spans="1:11" ht="15.75" thickBot="1">
      <c r="A488" s="21">
        <v>432255</v>
      </c>
      <c r="B488" s="21">
        <v>17</v>
      </c>
      <c r="C488" s="21">
        <v>6</v>
      </c>
      <c r="D488" s="22" t="s">
        <v>703</v>
      </c>
      <c r="E488" s="37" t="s">
        <v>1812</v>
      </c>
      <c r="F488" s="26"/>
      <c r="G488" s="37" t="s">
        <v>1812</v>
      </c>
      <c r="H488" s="21" t="s">
        <v>1812</v>
      </c>
      <c r="I488" s="27"/>
      <c r="J488" s="37" t="s">
        <v>1812</v>
      </c>
      <c r="K488" s="21" t="s">
        <v>1812</v>
      </c>
    </row>
    <row r="489" spans="1:11" ht="25.5" thickBot="1">
      <c r="A489" s="21">
        <v>432260</v>
      </c>
      <c r="B489" s="21">
        <v>28</v>
      </c>
      <c r="C489" s="21">
        <v>13</v>
      </c>
      <c r="D489" s="22" t="s">
        <v>704</v>
      </c>
      <c r="E489" s="37" t="s">
        <v>1812</v>
      </c>
      <c r="F489" s="26"/>
      <c r="G489" s="37" t="s">
        <v>1812</v>
      </c>
      <c r="H489" s="21" t="s">
        <v>1812</v>
      </c>
      <c r="I489" s="27"/>
      <c r="J489" s="37" t="s">
        <v>1812</v>
      </c>
      <c r="K489" s="21" t="s">
        <v>1812</v>
      </c>
    </row>
    <row r="490" spans="1:11" ht="15.75" thickBot="1">
      <c r="A490" s="21">
        <v>432270</v>
      </c>
      <c r="B490" s="21">
        <v>28</v>
      </c>
      <c r="C490" s="21">
        <v>13</v>
      </c>
      <c r="D490" s="22" t="s">
        <v>706</v>
      </c>
      <c r="E490" s="37" t="s">
        <v>1812</v>
      </c>
      <c r="F490" s="26"/>
      <c r="G490" s="37" t="s">
        <v>1812</v>
      </c>
      <c r="H490" s="21" t="s">
        <v>1812</v>
      </c>
      <c r="I490" s="27"/>
      <c r="J490" s="37" t="s">
        <v>1812</v>
      </c>
      <c r="K490" s="21" t="s">
        <v>1812</v>
      </c>
    </row>
    <row r="491" spans="1:11" ht="25.5" thickBot="1">
      <c r="A491" s="21">
        <v>432280</v>
      </c>
      <c r="B491" s="21">
        <v>25</v>
      </c>
      <c r="C491" s="21">
        <v>5</v>
      </c>
      <c r="D491" s="22" t="s">
        <v>708</v>
      </c>
      <c r="E491" s="37" t="s">
        <v>1812</v>
      </c>
      <c r="F491" s="26"/>
      <c r="G491" s="37" t="s">
        <v>1812</v>
      </c>
      <c r="H491" s="21" t="s">
        <v>1812</v>
      </c>
      <c r="I491" s="27"/>
      <c r="J491" s="37" t="s">
        <v>1812</v>
      </c>
      <c r="K491" s="21" t="s">
        <v>1812</v>
      </c>
    </row>
    <row r="492" spans="1:11" ht="25.5" thickBot="1">
      <c r="A492" s="21">
        <v>432285</v>
      </c>
      <c r="B492" s="21">
        <v>29</v>
      </c>
      <c r="C492" s="21">
        <v>16</v>
      </c>
      <c r="D492" s="22" t="s">
        <v>710</v>
      </c>
      <c r="E492" s="37" t="s">
        <v>1812</v>
      </c>
      <c r="F492" s="26"/>
      <c r="G492" s="37" t="s">
        <v>1812</v>
      </c>
      <c r="H492" s="21" t="s">
        <v>1812</v>
      </c>
      <c r="I492" s="27"/>
      <c r="J492" s="37" t="s">
        <v>1812</v>
      </c>
      <c r="K492" s="21" t="s">
        <v>1812</v>
      </c>
    </row>
    <row r="493" spans="1:11" ht="15.75" thickBot="1">
      <c r="A493" s="21">
        <v>432290</v>
      </c>
      <c r="B493" s="21">
        <v>16</v>
      </c>
      <c r="C493" s="21">
        <v>11</v>
      </c>
      <c r="D493" s="22" t="s">
        <v>711</v>
      </c>
      <c r="E493" s="37" t="s">
        <v>1812</v>
      </c>
      <c r="F493" s="26"/>
      <c r="G493" s="37" t="s">
        <v>1812</v>
      </c>
      <c r="H493" s="21" t="s">
        <v>1812</v>
      </c>
      <c r="I493" s="27"/>
      <c r="J493" s="37" t="s">
        <v>1812</v>
      </c>
      <c r="K493" s="21" t="s">
        <v>1812</v>
      </c>
    </row>
    <row r="494" spans="1:11" ht="25.5" thickBot="1">
      <c r="A494" s="21">
        <v>432320</v>
      </c>
      <c r="B494" s="21">
        <v>17</v>
      </c>
      <c r="C494" s="21">
        <v>6</v>
      </c>
      <c r="D494" s="22" t="s">
        <v>715</v>
      </c>
      <c r="E494" s="37" t="s">
        <v>1812</v>
      </c>
      <c r="F494" s="26"/>
      <c r="G494" s="37" t="s">
        <v>1812</v>
      </c>
      <c r="H494" s="21" t="s">
        <v>1812</v>
      </c>
      <c r="I494" s="27"/>
      <c r="J494" s="37" t="s">
        <v>1812</v>
      </c>
      <c r="K494" s="21" t="s">
        <v>1812</v>
      </c>
    </row>
    <row r="495" spans="1:11" ht="25.5" thickBot="1">
      <c r="A495" s="21">
        <v>432330</v>
      </c>
      <c r="B495" s="21">
        <v>25</v>
      </c>
      <c r="C495" s="21">
        <v>5</v>
      </c>
      <c r="D495" s="22" t="s">
        <v>716</v>
      </c>
      <c r="E495" s="37" t="s">
        <v>1812</v>
      </c>
      <c r="F495" s="26"/>
      <c r="G495" s="37" t="s">
        <v>1812</v>
      </c>
      <c r="H495" s="21" t="s">
        <v>1812</v>
      </c>
      <c r="I495" s="27"/>
      <c r="J495" s="37" t="s">
        <v>1812</v>
      </c>
      <c r="K495" s="21" t="s">
        <v>1812</v>
      </c>
    </row>
    <row r="496" spans="1:11" ht="25.5" thickBot="1">
      <c r="A496" s="21">
        <v>432335</v>
      </c>
      <c r="B496" s="21">
        <v>18</v>
      </c>
      <c r="C496" s="21">
        <v>6</v>
      </c>
      <c r="D496" s="22" t="s">
        <v>717</v>
      </c>
      <c r="E496" s="37" t="s">
        <v>1812</v>
      </c>
      <c r="F496" s="26"/>
      <c r="G496" s="37" t="s">
        <v>1812</v>
      </c>
      <c r="H496" s="21" t="s">
        <v>1812</v>
      </c>
      <c r="I496" s="27"/>
      <c r="J496" s="37" t="s">
        <v>1812</v>
      </c>
      <c r="K496" s="21" t="s">
        <v>1812</v>
      </c>
    </row>
    <row r="497" spans="1:11" ht="15.75" thickBot="1">
      <c r="A497" s="21">
        <v>432340</v>
      </c>
      <c r="B497" s="21">
        <v>17</v>
      </c>
      <c r="C497" s="21">
        <v>6</v>
      </c>
      <c r="D497" s="22" t="s">
        <v>718</v>
      </c>
      <c r="E497" s="37" t="s">
        <v>1812</v>
      </c>
      <c r="F497" s="26"/>
      <c r="G497" s="37" t="s">
        <v>1812</v>
      </c>
      <c r="H497" s="21" t="s">
        <v>1812</v>
      </c>
      <c r="I497" s="27"/>
      <c r="J497" s="37" t="s">
        <v>1812</v>
      </c>
      <c r="K497" s="21" t="s">
        <v>1812</v>
      </c>
    </row>
    <row r="498" spans="1:11" ht="25.5" thickBot="1">
      <c r="A498" s="21">
        <v>432345</v>
      </c>
      <c r="B498" s="21">
        <v>1</v>
      </c>
      <c r="C498" s="21">
        <v>4</v>
      </c>
      <c r="D498" s="22" t="s">
        <v>720</v>
      </c>
      <c r="E498" s="37" t="s">
        <v>1812</v>
      </c>
      <c r="F498" s="26"/>
      <c r="G498" s="37" t="s">
        <v>1812</v>
      </c>
      <c r="H498" s="21" t="s">
        <v>1812</v>
      </c>
      <c r="I498" s="27"/>
      <c r="J498" s="37" t="s">
        <v>1812</v>
      </c>
      <c r="K498" s="21" t="s">
        <v>1812</v>
      </c>
    </row>
    <row r="499" spans="1:11" ht="25.5" thickBot="1">
      <c r="A499" s="21">
        <v>432350</v>
      </c>
      <c r="B499" s="21">
        <v>15</v>
      </c>
      <c r="C499" s="21">
        <v>2</v>
      </c>
      <c r="D499" s="22" t="s">
        <v>721</v>
      </c>
      <c r="E499" s="37" t="s">
        <v>1812</v>
      </c>
      <c r="F499" s="26"/>
      <c r="G499" s="37" t="s">
        <v>1812</v>
      </c>
      <c r="H499" s="21" t="s">
        <v>1812</v>
      </c>
      <c r="I499" s="27"/>
      <c r="J499" s="37" t="s">
        <v>1812</v>
      </c>
      <c r="K499" s="21" t="s">
        <v>1812</v>
      </c>
    </row>
    <row r="500" spans="1:11" ht="37.5" thickBot="1">
      <c r="A500" s="21">
        <v>432360</v>
      </c>
      <c r="B500" s="21">
        <v>25</v>
      </c>
      <c r="C500" s="21">
        <v>5</v>
      </c>
      <c r="D500" s="22" t="s">
        <v>722</v>
      </c>
      <c r="E500" s="37" t="s">
        <v>1812</v>
      </c>
      <c r="F500" s="26"/>
      <c r="G500" s="37" t="s">
        <v>1812</v>
      </c>
      <c r="H500" s="21" t="s">
        <v>1812</v>
      </c>
      <c r="I500" s="27"/>
      <c r="J500" s="37" t="s">
        <v>1812</v>
      </c>
      <c r="K500" s="21" t="s">
        <v>1812</v>
      </c>
    </row>
    <row r="501" spans="1:11" ht="25.5" thickBot="1">
      <c r="A501" s="21">
        <v>432370</v>
      </c>
      <c r="B501" s="21">
        <v>15</v>
      </c>
      <c r="C501" s="21">
        <v>2</v>
      </c>
      <c r="D501" s="22" t="s">
        <v>723</v>
      </c>
      <c r="E501" s="37" t="s">
        <v>1812</v>
      </c>
      <c r="F501" s="26"/>
      <c r="G501" s="37" t="s">
        <v>1812</v>
      </c>
      <c r="H501" s="21" t="s">
        <v>1812</v>
      </c>
      <c r="I501" s="27"/>
      <c r="J501" s="37" t="s">
        <v>1812</v>
      </c>
      <c r="K501" s="21" t="s">
        <v>1812</v>
      </c>
    </row>
    <row r="502" spans="1:11" ht="37.5" thickBot="1">
      <c r="A502" s="21">
        <v>432375</v>
      </c>
      <c r="B502" s="21">
        <v>11</v>
      </c>
      <c r="C502" s="21">
        <v>12</v>
      </c>
      <c r="D502" s="22" t="s">
        <v>724</v>
      </c>
      <c r="E502" s="37" t="s">
        <v>1812</v>
      </c>
      <c r="F502" s="26"/>
      <c r="G502" s="37" t="s">
        <v>1812</v>
      </c>
      <c r="H502" s="21" t="s">
        <v>1812</v>
      </c>
      <c r="I502" s="27"/>
      <c r="J502" s="37" t="s">
        <v>1812</v>
      </c>
      <c r="K502" s="21" t="s">
        <v>1812</v>
      </c>
    </row>
    <row r="503" spans="1:11" ht="15.75" thickBot="1">
      <c r="A503" s="21">
        <v>432377</v>
      </c>
      <c r="B503" s="21">
        <v>30</v>
      </c>
      <c r="C503" s="21">
        <v>16</v>
      </c>
      <c r="D503" s="22" t="s">
        <v>725</v>
      </c>
      <c r="E503" s="37" t="s">
        <v>1812</v>
      </c>
      <c r="F503" s="26"/>
      <c r="G503" s="37" t="s">
        <v>1812</v>
      </c>
      <c r="H503" s="21" t="s">
        <v>1812</v>
      </c>
      <c r="I503" s="27"/>
      <c r="J503" s="37" t="s">
        <v>1812</v>
      </c>
      <c r="K503" s="21" t="s">
        <v>1812</v>
      </c>
    </row>
    <row r="504" spans="1:11" ht="15.75" thickBot="1">
      <c r="A504" s="21">
        <v>432380</v>
      </c>
      <c r="B504" s="21">
        <v>4</v>
      </c>
      <c r="C504" s="21">
        <v>18</v>
      </c>
      <c r="D504" s="22" t="s">
        <v>726</v>
      </c>
      <c r="E504" s="38" t="s">
        <v>1812</v>
      </c>
      <c r="F504" s="26"/>
      <c r="G504" s="38" t="s">
        <v>1812</v>
      </c>
      <c r="H504" s="21" t="s">
        <v>1812</v>
      </c>
      <c r="I504" s="27"/>
      <c r="J504" s="38" t="s">
        <v>1812</v>
      </c>
      <c r="K504" s="21" t="s">
        <v>1812</v>
      </c>
    </row>
  </sheetData>
  <sheetProtection algorithmName="SHA-512" hashValue="EO2uybAujYw3/25VeDqyBHFH+xOwVZne/KOBsfWEMddgoc7WHUZ8NsbIX37DS0YqgrHbNqCsY2+t6GTkQn5XnA==" saltValue="KcoQkbrt4wPsZZS6J4EGPQ==" spinCount="100000" sheet="1" objects="1" scenarios="1"/>
  <mergeCells count="9">
    <mergeCell ref="J4:K4"/>
    <mergeCell ref="E5:E6"/>
    <mergeCell ref="G5:G6"/>
    <mergeCell ref="J5:J6"/>
    <mergeCell ref="A4:A6"/>
    <mergeCell ref="B4:B6"/>
    <mergeCell ref="C4:C6"/>
    <mergeCell ref="D4:D6"/>
    <mergeCell ref="G4:H4"/>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dimension ref="A1:J1002"/>
  <sheetViews>
    <sheetView topLeftCell="B5" workbookViewId="0">
      <selection activeCell="B5" sqref="B5"/>
    </sheetView>
  </sheetViews>
  <sheetFormatPr defaultRowHeight="15"/>
  <cols>
    <col min="1" max="1" width="10.85546875" bestFit="1" customWidth="1"/>
    <col min="2" max="2" width="13.7109375" bestFit="1" customWidth="1"/>
    <col min="3" max="4" width="12.85546875" bestFit="1" customWidth="1"/>
    <col min="5" max="5" width="9.85546875" bestFit="1" customWidth="1"/>
    <col min="6" max="8" width="13.28515625" bestFit="1" customWidth="1"/>
    <col min="9" max="9" width="13.5703125" bestFit="1" customWidth="1"/>
  </cols>
  <sheetData>
    <row r="1" spans="1:10" ht="25.5" thickBot="1">
      <c r="A1" s="58"/>
      <c r="B1" s="58"/>
      <c r="C1" s="58"/>
      <c r="D1" s="58"/>
      <c r="E1" s="58"/>
      <c r="F1" s="59">
        <v>182</v>
      </c>
      <c r="G1" s="59">
        <v>319</v>
      </c>
      <c r="H1" s="59">
        <v>392</v>
      </c>
      <c r="I1" s="59">
        <v>497</v>
      </c>
      <c r="J1" s="58"/>
    </row>
    <row r="2" spans="1:10" ht="26.25" thickBot="1">
      <c r="A2" s="60" t="s">
        <v>50</v>
      </c>
      <c r="B2" s="60" t="s">
        <v>1757</v>
      </c>
      <c r="C2" s="60" t="s">
        <v>1824</v>
      </c>
      <c r="D2" s="60" t="s">
        <v>54</v>
      </c>
      <c r="E2" s="60" t="s">
        <v>53</v>
      </c>
      <c r="F2" s="60" t="s">
        <v>1825</v>
      </c>
      <c r="G2" s="60" t="s">
        <v>1826</v>
      </c>
      <c r="H2" s="60" t="s">
        <v>1827</v>
      </c>
      <c r="I2" s="60" t="s">
        <v>1828</v>
      </c>
      <c r="J2" s="60"/>
    </row>
    <row r="3" spans="1:10" ht="15.75" thickBot="1">
      <c r="A3" s="61">
        <v>430003</v>
      </c>
      <c r="B3" s="62" t="s">
        <v>0</v>
      </c>
      <c r="C3" s="61">
        <v>4505</v>
      </c>
      <c r="D3" s="62">
        <v>22</v>
      </c>
      <c r="E3" s="62">
        <v>7</v>
      </c>
      <c r="F3" s="62" t="s">
        <v>1829</v>
      </c>
      <c r="G3" s="62" t="s">
        <v>1830</v>
      </c>
      <c r="H3" s="63" t="s">
        <v>1831</v>
      </c>
      <c r="I3" s="63" t="s">
        <v>1831</v>
      </c>
      <c r="J3" s="63"/>
    </row>
    <row r="4" spans="1:10" ht="15.75" thickBot="1">
      <c r="A4" s="61">
        <v>430005</v>
      </c>
      <c r="B4" s="62" t="s">
        <v>56</v>
      </c>
      <c r="C4" s="61">
        <v>4256</v>
      </c>
      <c r="D4" s="62">
        <v>18</v>
      </c>
      <c r="E4" s="62">
        <v>6</v>
      </c>
      <c r="F4" s="62"/>
      <c r="G4" s="62" t="s">
        <v>1829</v>
      </c>
      <c r="H4" s="63" t="s">
        <v>1830</v>
      </c>
      <c r="I4" s="63" t="s">
        <v>1830</v>
      </c>
      <c r="J4" s="66"/>
    </row>
    <row r="5" spans="1:10" ht="26.25" thickBot="1">
      <c r="A5" s="61">
        <v>430010</v>
      </c>
      <c r="B5" s="62" t="s">
        <v>57</v>
      </c>
      <c r="C5" s="61">
        <v>16612</v>
      </c>
      <c r="D5" s="62">
        <v>1</v>
      </c>
      <c r="E5" s="62">
        <v>4</v>
      </c>
      <c r="F5" s="62"/>
      <c r="G5" s="62"/>
      <c r="H5" s="62" t="s">
        <v>1832</v>
      </c>
      <c r="I5" s="62" t="s">
        <v>1832</v>
      </c>
      <c r="J5" s="63"/>
    </row>
    <row r="6" spans="1:10" ht="15.75" thickBot="1">
      <c r="A6" s="64">
        <v>430020</v>
      </c>
      <c r="B6" s="65" t="s">
        <v>59</v>
      </c>
      <c r="C6" s="64">
        <v>7447</v>
      </c>
      <c r="D6" s="65">
        <v>13</v>
      </c>
      <c r="E6" s="65">
        <v>17</v>
      </c>
      <c r="F6" s="65"/>
      <c r="G6" s="65" t="s">
        <v>1829</v>
      </c>
      <c r="H6" s="66" t="s">
        <v>1830</v>
      </c>
      <c r="I6" s="66" t="s">
        <v>1830</v>
      </c>
      <c r="J6" s="66"/>
    </row>
    <row r="7" spans="1:10" ht="15.75" thickBot="1">
      <c r="A7" s="61">
        <v>430030</v>
      </c>
      <c r="B7" s="62" t="s">
        <v>60</v>
      </c>
      <c r="C7" s="61">
        <v>6403</v>
      </c>
      <c r="D7" s="62">
        <v>14</v>
      </c>
      <c r="E7" s="62">
        <v>14</v>
      </c>
      <c r="F7" s="62"/>
      <c r="G7" s="62" t="s">
        <v>1829</v>
      </c>
      <c r="H7" s="63" t="s">
        <v>1830</v>
      </c>
      <c r="I7" s="63" t="s">
        <v>1830</v>
      </c>
      <c r="J7" s="63"/>
    </row>
    <row r="8" spans="1:10" ht="15.75" thickBot="1">
      <c r="A8" s="64">
        <v>430040</v>
      </c>
      <c r="B8" s="65" t="s">
        <v>61</v>
      </c>
      <c r="C8" s="64">
        <v>72085</v>
      </c>
      <c r="D8" s="65">
        <v>3</v>
      </c>
      <c r="E8" s="65">
        <v>10</v>
      </c>
      <c r="F8" s="65"/>
      <c r="G8" s="65" t="s">
        <v>1829</v>
      </c>
      <c r="H8" s="66"/>
      <c r="I8" s="66" t="s">
        <v>1829</v>
      </c>
      <c r="J8" s="66"/>
    </row>
    <row r="9" spans="1:10" ht="15.75" thickBot="1">
      <c r="A9" s="61">
        <v>430045</v>
      </c>
      <c r="B9" s="62" t="s">
        <v>63</v>
      </c>
      <c r="C9" s="61">
        <v>4219</v>
      </c>
      <c r="D9" s="62">
        <v>14</v>
      </c>
      <c r="E9" s="62">
        <v>14</v>
      </c>
      <c r="F9" s="62"/>
      <c r="G9" s="62" t="s">
        <v>1829</v>
      </c>
      <c r="H9" s="63" t="s">
        <v>1830</v>
      </c>
      <c r="I9" s="63" t="s">
        <v>1830</v>
      </c>
      <c r="J9" s="63"/>
    </row>
    <row r="10" spans="1:10" ht="39" thickBot="1">
      <c r="A10" s="64">
        <v>430047</v>
      </c>
      <c r="B10" s="65" t="s">
        <v>64</v>
      </c>
      <c r="C10" s="64">
        <v>2074</v>
      </c>
      <c r="D10" s="65">
        <v>17</v>
      </c>
      <c r="E10" s="65">
        <v>6</v>
      </c>
      <c r="F10" s="65"/>
      <c r="G10" s="65" t="s">
        <v>1829</v>
      </c>
      <c r="H10" s="66" t="s">
        <v>1830</v>
      </c>
      <c r="I10" s="66" t="s">
        <v>1830</v>
      </c>
      <c r="J10" s="66"/>
    </row>
    <row r="11" spans="1:10" ht="15.75" thickBot="1">
      <c r="A11" s="64">
        <v>430050</v>
      </c>
      <c r="B11" s="65" t="s">
        <v>65</v>
      </c>
      <c r="C11" s="64">
        <v>7216</v>
      </c>
      <c r="D11" s="65">
        <v>15</v>
      </c>
      <c r="E11" s="65">
        <v>2</v>
      </c>
      <c r="F11" s="65" t="s">
        <v>1829</v>
      </c>
      <c r="G11" s="65" t="s">
        <v>1830</v>
      </c>
      <c r="H11" s="66" t="s">
        <v>1831</v>
      </c>
      <c r="I11" s="66" t="s">
        <v>1831</v>
      </c>
      <c r="J11" s="63"/>
    </row>
    <row r="12" spans="1:10" ht="15.75" thickBot="1">
      <c r="A12" s="64">
        <v>430055</v>
      </c>
      <c r="B12" s="65" t="s">
        <v>66</v>
      </c>
      <c r="C12" s="64">
        <v>1914</v>
      </c>
      <c r="D12" s="65">
        <v>19</v>
      </c>
      <c r="E12" s="65">
        <v>6</v>
      </c>
      <c r="F12" s="65" t="s">
        <v>1829</v>
      </c>
      <c r="G12" s="65" t="s">
        <v>1830</v>
      </c>
      <c r="H12" s="66" t="s">
        <v>1831</v>
      </c>
      <c r="I12" s="66" t="s">
        <v>1831</v>
      </c>
      <c r="J12" s="66"/>
    </row>
    <row r="13" spans="1:10" ht="15.75" thickBot="1">
      <c r="A13" s="61">
        <v>430057</v>
      </c>
      <c r="B13" s="62" t="s">
        <v>67</v>
      </c>
      <c r="C13" s="61">
        <v>3225</v>
      </c>
      <c r="D13" s="62">
        <v>26</v>
      </c>
      <c r="E13" s="62">
        <v>5</v>
      </c>
      <c r="F13" s="62"/>
      <c r="G13" s="62" t="s">
        <v>1829</v>
      </c>
      <c r="H13" s="63" t="s">
        <v>1830</v>
      </c>
      <c r="I13" s="63" t="s">
        <v>1830</v>
      </c>
      <c r="J13" s="63"/>
    </row>
    <row r="14" spans="1:10" ht="15.75" thickBot="1">
      <c r="A14" s="64">
        <v>430060</v>
      </c>
      <c r="B14" s="65" t="s">
        <v>68</v>
      </c>
      <c r="C14" s="64">
        <v>209157</v>
      </c>
      <c r="D14" s="65">
        <v>10</v>
      </c>
      <c r="E14" s="65">
        <v>1</v>
      </c>
      <c r="F14" s="65"/>
      <c r="G14" s="65" t="s">
        <v>1829</v>
      </c>
      <c r="H14" s="66" t="s">
        <v>1830</v>
      </c>
      <c r="I14" s="66" t="s">
        <v>1830</v>
      </c>
      <c r="J14" s="66"/>
    </row>
    <row r="15" spans="1:10" ht="26.25" thickBot="1">
      <c r="A15" s="61">
        <v>430063</v>
      </c>
      <c r="B15" s="62" t="s">
        <v>70</v>
      </c>
      <c r="C15" s="61">
        <v>6439</v>
      </c>
      <c r="D15" s="62">
        <v>21</v>
      </c>
      <c r="E15" s="62">
        <v>3</v>
      </c>
      <c r="F15" s="62"/>
      <c r="G15" s="62"/>
      <c r="H15" s="62" t="s">
        <v>1832</v>
      </c>
      <c r="I15" s="62" t="s">
        <v>1832</v>
      </c>
      <c r="J15" s="62"/>
    </row>
    <row r="16" spans="1:10" ht="26.25" thickBot="1">
      <c r="A16" s="64">
        <v>430064</v>
      </c>
      <c r="B16" s="65" t="s">
        <v>72</v>
      </c>
      <c r="C16" s="64">
        <v>7670</v>
      </c>
      <c r="D16" s="65">
        <v>15</v>
      </c>
      <c r="E16" s="65">
        <v>2</v>
      </c>
      <c r="F16" s="65" t="s">
        <v>1829</v>
      </c>
      <c r="G16" s="65" t="s">
        <v>1830</v>
      </c>
      <c r="H16" s="66" t="s">
        <v>1831</v>
      </c>
      <c r="I16" s="66" t="s">
        <v>1831</v>
      </c>
      <c r="J16" s="66"/>
    </row>
    <row r="17" spans="1:10" ht="26.25" thickBot="1">
      <c r="A17" s="61">
        <v>430066</v>
      </c>
      <c r="B17" s="62" t="s">
        <v>73</v>
      </c>
      <c r="C17" s="61">
        <v>1244</v>
      </c>
      <c r="D17" s="62">
        <v>18</v>
      </c>
      <c r="E17" s="62">
        <v>6</v>
      </c>
      <c r="F17" s="62" t="s">
        <v>1829</v>
      </c>
      <c r="G17" s="62" t="s">
        <v>1830</v>
      </c>
      <c r="H17" s="63" t="s">
        <v>1831</v>
      </c>
      <c r="I17" s="63" t="s">
        <v>1831</v>
      </c>
      <c r="J17" s="63"/>
    </row>
    <row r="18" spans="1:10" ht="15.75" thickBot="1">
      <c r="A18" s="64">
        <v>430070</v>
      </c>
      <c r="B18" s="65" t="s">
        <v>74</v>
      </c>
      <c r="C18" s="64">
        <v>6785</v>
      </c>
      <c r="D18" s="65">
        <v>29</v>
      </c>
      <c r="E18" s="65">
        <v>16</v>
      </c>
      <c r="F18" s="65"/>
      <c r="G18" s="65" t="s">
        <v>1829</v>
      </c>
      <c r="H18" s="66" t="s">
        <v>1830</v>
      </c>
      <c r="I18" s="66" t="s">
        <v>1830</v>
      </c>
      <c r="J18" s="66"/>
    </row>
    <row r="19" spans="1:10" ht="26.25" thickBot="1">
      <c r="A19" s="61">
        <v>430080</v>
      </c>
      <c r="B19" s="62" t="s">
        <v>75</v>
      </c>
      <c r="C19" s="61">
        <v>13462</v>
      </c>
      <c r="D19" s="62">
        <v>26</v>
      </c>
      <c r="E19" s="62">
        <v>5</v>
      </c>
      <c r="F19" s="62"/>
      <c r="G19" s="62"/>
      <c r="H19" s="62" t="s">
        <v>1832</v>
      </c>
      <c r="I19" s="62" t="s">
        <v>1832</v>
      </c>
      <c r="J19" s="67"/>
    </row>
    <row r="20" spans="1:10" ht="15.75" thickBot="1">
      <c r="A20" s="64">
        <v>430085</v>
      </c>
      <c r="B20" s="65" t="s">
        <v>76</v>
      </c>
      <c r="C20" s="64">
        <v>3920</v>
      </c>
      <c r="D20" s="65">
        <v>9</v>
      </c>
      <c r="E20" s="65">
        <v>1</v>
      </c>
      <c r="F20" s="65"/>
      <c r="G20" s="65"/>
      <c r="H20" s="66" t="s">
        <v>1829</v>
      </c>
      <c r="I20" s="66" t="s">
        <v>1829</v>
      </c>
      <c r="J20" s="66"/>
    </row>
    <row r="21" spans="1:10" ht="15.75" thickBot="1">
      <c r="A21" s="61">
        <v>430087</v>
      </c>
      <c r="B21" s="62" t="s">
        <v>78</v>
      </c>
      <c r="C21" s="61">
        <v>6189</v>
      </c>
      <c r="D21" s="62">
        <v>7</v>
      </c>
      <c r="E21" s="62">
        <v>1</v>
      </c>
      <c r="F21" s="62"/>
      <c r="G21" s="62" t="s">
        <v>1829</v>
      </c>
      <c r="H21" s="63"/>
      <c r="I21" s="63" t="s">
        <v>1829</v>
      </c>
      <c r="J21" s="63"/>
    </row>
    <row r="22" spans="1:10" ht="26.25" thickBot="1">
      <c r="A22" s="64">
        <v>430090</v>
      </c>
      <c r="B22" s="65" t="s">
        <v>79</v>
      </c>
      <c r="C22" s="64">
        <v>6764</v>
      </c>
      <c r="D22" s="65">
        <v>16</v>
      </c>
      <c r="E22" s="65">
        <v>11</v>
      </c>
      <c r="F22" s="68"/>
      <c r="G22" s="68"/>
      <c r="H22" s="68" t="s">
        <v>1832</v>
      </c>
      <c r="I22" s="68" t="s">
        <v>1832</v>
      </c>
      <c r="J22" s="68"/>
    </row>
    <row r="23" spans="1:10" ht="26.25" thickBot="1">
      <c r="A23" s="61">
        <v>430100</v>
      </c>
      <c r="B23" s="62" t="s">
        <v>80</v>
      </c>
      <c r="C23" s="61">
        <v>23133</v>
      </c>
      <c r="D23" s="62">
        <v>29</v>
      </c>
      <c r="E23" s="62">
        <v>16</v>
      </c>
      <c r="F23" s="62" t="s">
        <v>1829</v>
      </c>
      <c r="G23" s="62" t="s">
        <v>1830</v>
      </c>
      <c r="H23" s="63" t="s">
        <v>1831</v>
      </c>
      <c r="I23" s="63" t="s">
        <v>1831</v>
      </c>
      <c r="J23" s="63"/>
    </row>
    <row r="24" spans="1:10" ht="26.25" thickBot="1">
      <c r="A24" s="64">
        <v>430107</v>
      </c>
      <c r="B24" s="65" t="s">
        <v>81</v>
      </c>
      <c r="C24" s="64">
        <v>2949</v>
      </c>
      <c r="D24" s="65">
        <v>21</v>
      </c>
      <c r="E24" s="65">
        <v>3</v>
      </c>
      <c r="F24" s="68"/>
      <c r="G24" s="68"/>
      <c r="H24" s="68" t="s">
        <v>1832</v>
      </c>
      <c r="I24" s="68" t="s">
        <v>1832</v>
      </c>
      <c r="J24" s="68"/>
    </row>
    <row r="25" spans="1:10" ht="15.75" thickBot="1">
      <c r="A25" s="61">
        <v>430105</v>
      </c>
      <c r="B25" s="62" t="s">
        <v>82</v>
      </c>
      <c r="C25" s="61">
        <v>10598</v>
      </c>
      <c r="D25" s="62">
        <v>4</v>
      </c>
      <c r="E25" s="62">
        <v>18</v>
      </c>
      <c r="F25" s="62"/>
      <c r="G25" s="69"/>
      <c r="H25" s="63" t="s">
        <v>1829</v>
      </c>
      <c r="I25" s="63" t="s">
        <v>1829</v>
      </c>
      <c r="J25" s="63"/>
    </row>
    <row r="26" spans="1:10" ht="26.25" thickBot="1">
      <c r="A26" s="64">
        <v>430120</v>
      </c>
      <c r="B26" s="65" t="s">
        <v>83</v>
      </c>
      <c r="C26" s="64">
        <v>12704</v>
      </c>
      <c r="D26" s="65">
        <v>27</v>
      </c>
      <c r="E26" s="65">
        <v>8</v>
      </c>
      <c r="F26" s="65" t="s">
        <v>1829</v>
      </c>
      <c r="G26" s="65" t="s">
        <v>1830</v>
      </c>
      <c r="H26" s="66" t="s">
        <v>1831</v>
      </c>
      <c r="I26" s="66" t="s">
        <v>1831</v>
      </c>
      <c r="J26" s="66"/>
    </row>
    <row r="27" spans="1:10" ht="26.25" thickBot="1">
      <c r="A27" s="61">
        <v>430110</v>
      </c>
      <c r="B27" s="62" t="s">
        <v>85</v>
      </c>
      <c r="C27" s="61">
        <v>14616</v>
      </c>
      <c r="D27" s="62">
        <v>9</v>
      </c>
      <c r="E27" s="62">
        <v>1</v>
      </c>
      <c r="F27" s="62"/>
      <c r="G27" s="62" t="s">
        <v>1829</v>
      </c>
      <c r="H27" s="63"/>
      <c r="I27" s="63" t="s">
        <v>1829</v>
      </c>
      <c r="J27" s="63"/>
    </row>
    <row r="28" spans="1:10" ht="26.25" thickBot="1">
      <c r="A28" s="64">
        <v>430130</v>
      </c>
      <c r="B28" s="65" t="s">
        <v>87</v>
      </c>
      <c r="C28" s="64">
        <v>17369</v>
      </c>
      <c r="D28" s="65">
        <v>21</v>
      </c>
      <c r="E28" s="65">
        <v>3</v>
      </c>
      <c r="F28" s="65"/>
      <c r="G28" s="65"/>
      <c r="H28" s="66"/>
      <c r="I28" s="66" t="s">
        <v>1833</v>
      </c>
      <c r="J28" s="66"/>
    </row>
    <row r="29" spans="1:10" ht="15.75" thickBot="1">
      <c r="A29" s="61">
        <v>430140</v>
      </c>
      <c r="B29" s="62" t="s">
        <v>89</v>
      </c>
      <c r="C29" s="61">
        <v>10547</v>
      </c>
      <c r="D29" s="62">
        <v>19</v>
      </c>
      <c r="E29" s="62">
        <v>6</v>
      </c>
      <c r="F29" s="62"/>
      <c r="G29" s="62" t="s">
        <v>1829</v>
      </c>
      <c r="H29" s="63"/>
      <c r="I29" s="63" t="s">
        <v>1829</v>
      </c>
      <c r="J29" s="63"/>
    </row>
    <row r="30" spans="1:10" ht="26.25" thickBot="1">
      <c r="A30" s="64">
        <v>430150</v>
      </c>
      <c r="B30" s="65" t="s">
        <v>90</v>
      </c>
      <c r="C30" s="64">
        <v>7490</v>
      </c>
      <c r="D30" s="65">
        <v>13</v>
      </c>
      <c r="E30" s="65">
        <v>17</v>
      </c>
      <c r="F30" s="65" t="s">
        <v>1829</v>
      </c>
      <c r="G30" s="65" t="s">
        <v>1830</v>
      </c>
      <c r="H30" s="66" t="s">
        <v>1831</v>
      </c>
      <c r="I30" s="66" t="s">
        <v>1831</v>
      </c>
      <c r="J30" s="66"/>
    </row>
    <row r="31" spans="1:10" ht="15.75" thickBot="1">
      <c r="A31" s="64">
        <v>430155</v>
      </c>
      <c r="B31" s="65" t="s">
        <v>91</v>
      </c>
      <c r="C31" s="64">
        <v>3723</v>
      </c>
      <c r="D31" s="65">
        <v>16</v>
      </c>
      <c r="E31" s="65">
        <v>11</v>
      </c>
      <c r="F31" s="65" t="s">
        <v>1829</v>
      </c>
      <c r="G31" s="65" t="s">
        <v>1830</v>
      </c>
      <c r="H31" s="66" t="s">
        <v>1831</v>
      </c>
      <c r="I31" s="66" t="s">
        <v>1831</v>
      </c>
      <c r="J31" s="63"/>
    </row>
    <row r="32" spans="1:10" ht="15.75" thickBot="1">
      <c r="A32" s="64">
        <v>430160</v>
      </c>
      <c r="B32" s="65" t="s">
        <v>92</v>
      </c>
      <c r="C32" s="64">
        <v>121321</v>
      </c>
      <c r="D32" s="65">
        <v>22</v>
      </c>
      <c r="E32" s="65">
        <v>7</v>
      </c>
      <c r="F32" s="65"/>
      <c r="G32" s="65"/>
      <c r="H32" s="66"/>
      <c r="I32" s="66" t="s">
        <v>1833</v>
      </c>
      <c r="J32" s="66"/>
    </row>
    <row r="33" spans="1:10" ht="26.25" thickBot="1">
      <c r="A33" s="61">
        <v>430163</v>
      </c>
      <c r="B33" s="62" t="s">
        <v>94</v>
      </c>
      <c r="C33" s="61">
        <v>13852</v>
      </c>
      <c r="D33" s="62">
        <v>5</v>
      </c>
      <c r="E33" s="62">
        <v>18</v>
      </c>
      <c r="F33" s="62"/>
      <c r="G33" s="62"/>
      <c r="H33" s="63"/>
      <c r="I33" s="63" t="s">
        <v>1833</v>
      </c>
      <c r="J33" s="63"/>
    </row>
    <row r="34" spans="1:10" ht="15.75" thickBot="1">
      <c r="A34" s="64">
        <v>430165</v>
      </c>
      <c r="B34" s="65" t="s">
        <v>96</v>
      </c>
      <c r="C34" s="64">
        <v>6622</v>
      </c>
      <c r="D34" s="65">
        <v>8</v>
      </c>
      <c r="E34" s="65">
        <v>1</v>
      </c>
      <c r="F34" s="65" t="s">
        <v>1829</v>
      </c>
      <c r="G34" s="65" t="s">
        <v>1830</v>
      </c>
      <c r="H34" s="66" t="s">
        <v>1831</v>
      </c>
      <c r="I34" s="66" t="s">
        <v>1831</v>
      </c>
      <c r="J34" s="66"/>
    </row>
    <row r="35" spans="1:10" ht="26.25" thickBot="1">
      <c r="A35" s="64">
        <v>430170</v>
      </c>
      <c r="B35" s="65" t="s">
        <v>97</v>
      </c>
      <c r="C35" s="64">
        <v>6839</v>
      </c>
      <c r="D35" s="65">
        <v>16</v>
      </c>
      <c r="E35" s="65">
        <v>11</v>
      </c>
      <c r="F35" s="65" t="s">
        <v>1829</v>
      </c>
      <c r="G35" s="65" t="s">
        <v>1830</v>
      </c>
      <c r="H35" s="66" t="s">
        <v>1831</v>
      </c>
      <c r="I35" s="66" t="s">
        <v>1831</v>
      </c>
      <c r="J35" s="63"/>
    </row>
    <row r="36" spans="1:10" ht="26.25" thickBot="1">
      <c r="A36" s="64">
        <v>430175</v>
      </c>
      <c r="B36" s="65" t="s">
        <v>98</v>
      </c>
      <c r="C36" s="64">
        <v>6554</v>
      </c>
      <c r="D36" s="65">
        <v>9</v>
      </c>
      <c r="E36" s="65">
        <v>1</v>
      </c>
      <c r="F36" s="65"/>
      <c r="G36" s="65"/>
      <c r="H36" s="65" t="s">
        <v>1834</v>
      </c>
      <c r="I36" s="65" t="s">
        <v>1834</v>
      </c>
      <c r="J36" s="65"/>
    </row>
    <row r="37" spans="1:10" ht="26.25" thickBot="1">
      <c r="A37" s="61">
        <v>430185</v>
      </c>
      <c r="B37" s="62" t="s">
        <v>100</v>
      </c>
      <c r="C37" s="61">
        <v>3489</v>
      </c>
      <c r="D37" s="62">
        <v>15</v>
      </c>
      <c r="E37" s="62">
        <v>2</v>
      </c>
      <c r="F37" s="62"/>
      <c r="G37" s="62"/>
      <c r="H37" s="63" t="s">
        <v>1829</v>
      </c>
      <c r="I37" s="63" t="s">
        <v>1829</v>
      </c>
      <c r="J37" s="63"/>
    </row>
    <row r="38" spans="1:10" ht="26.25" thickBot="1">
      <c r="A38" s="64">
        <v>430187</v>
      </c>
      <c r="B38" s="65" t="s">
        <v>101</v>
      </c>
      <c r="C38" s="64">
        <v>4180</v>
      </c>
      <c r="D38" s="65">
        <v>3</v>
      </c>
      <c r="E38" s="65">
        <v>10</v>
      </c>
      <c r="F38" s="65"/>
      <c r="G38" s="65"/>
      <c r="H38" s="66"/>
      <c r="I38" s="66" t="s">
        <v>1833</v>
      </c>
      <c r="J38" s="66"/>
    </row>
    <row r="39" spans="1:10" ht="26.25" thickBot="1">
      <c r="A39" s="61">
        <v>430190</v>
      </c>
      <c r="B39" s="62" t="s">
        <v>103</v>
      </c>
      <c r="C39" s="61">
        <v>13260</v>
      </c>
      <c r="D39" s="62">
        <v>9</v>
      </c>
      <c r="E39" s="62">
        <v>1</v>
      </c>
      <c r="F39" s="62" t="s">
        <v>1829</v>
      </c>
      <c r="G39" s="62" t="s">
        <v>1830</v>
      </c>
      <c r="H39" s="63"/>
      <c r="I39" s="63" t="s">
        <v>1830</v>
      </c>
      <c r="J39" s="63"/>
    </row>
    <row r="40" spans="1:10" ht="26.25" thickBot="1">
      <c r="A40" s="64">
        <v>430192</v>
      </c>
      <c r="B40" s="65" t="s">
        <v>105</v>
      </c>
      <c r="C40" s="64">
        <v>1778</v>
      </c>
      <c r="D40" s="65">
        <v>16</v>
      </c>
      <c r="E40" s="65">
        <v>11</v>
      </c>
      <c r="F40" s="65" t="s">
        <v>1829</v>
      </c>
      <c r="G40" s="65" t="s">
        <v>1830</v>
      </c>
      <c r="H40" s="66" t="s">
        <v>1831</v>
      </c>
      <c r="I40" s="66" t="s">
        <v>1831</v>
      </c>
      <c r="J40" s="66"/>
    </row>
    <row r="41" spans="1:10" ht="15.75" thickBot="1">
      <c r="A41" s="64">
        <v>430195</v>
      </c>
      <c r="B41" s="65" t="s">
        <v>106</v>
      </c>
      <c r="C41" s="64">
        <v>2704</v>
      </c>
      <c r="D41" s="65">
        <v>20</v>
      </c>
      <c r="E41" s="65">
        <v>15</v>
      </c>
      <c r="F41" s="65" t="s">
        <v>1829</v>
      </c>
      <c r="G41" s="65" t="s">
        <v>1830</v>
      </c>
      <c r="H41" s="66" t="s">
        <v>1831</v>
      </c>
      <c r="I41" s="66" t="s">
        <v>1831</v>
      </c>
      <c r="J41" s="63"/>
    </row>
    <row r="42" spans="1:10" ht="15.75" thickBot="1">
      <c r="A42" s="64">
        <v>430180</v>
      </c>
      <c r="B42" s="65" t="s">
        <v>107</v>
      </c>
      <c r="C42" s="64">
        <v>5089</v>
      </c>
      <c r="D42" s="65">
        <v>18</v>
      </c>
      <c r="E42" s="65">
        <v>6</v>
      </c>
      <c r="F42" s="65"/>
      <c r="G42" s="65"/>
      <c r="H42" s="66"/>
      <c r="I42" s="66" t="s">
        <v>1833</v>
      </c>
      <c r="J42" s="66"/>
    </row>
    <row r="43" spans="1:10" ht="15.75" thickBot="1">
      <c r="A43" s="61">
        <v>430200</v>
      </c>
      <c r="B43" s="62" t="s">
        <v>109</v>
      </c>
      <c r="C43" s="61">
        <v>10455</v>
      </c>
      <c r="D43" s="62">
        <v>19</v>
      </c>
      <c r="E43" s="62">
        <v>6</v>
      </c>
      <c r="F43" s="62" t="s">
        <v>1829</v>
      </c>
      <c r="G43" s="62" t="s">
        <v>1830</v>
      </c>
      <c r="H43" s="63"/>
      <c r="I43" s="63" t="s">
        <v>1830</v>
      </c>
      <c r="J43" s="63"/>
    </row>
    <row r="44" spans="1:10" ht="39" thickBot="1">
      <c r="A44" s="61">
        <v>430205</v>
      </c>
      <c r="B44" s="62" t="s">
        <v>111</v>
      </c>
      <c r="C44" s="61">
        <v>2203</v>
      </c>
      <c r="D44" s="62">
        <v>16</v>
      </c>
      <c r="E44" s="62">
        <v>11</v>
      </c>
      <c r="F44" s="62" t="s">
        <v>1829</v>
      </c>
      <c r="G44" s="62" t="s">
        <v>1830</v>
      </c>
      <c r="H44" s="63" t="s">
        <v>1831</v>
      </c>
      <c r="I44" s="63" t="s">
        <v>1831</v>
      </c>
      <c r="J44" s="66"/>
    </row>
    <row r="45" spans="1:10" ht="26.25" thickBot="1">
      <c r="A45" s="61">
        <v>430210</v>
      </c>
      <c r="B45" s="62" t="s">
        <v>113</v>
      </c>
      <c r="C45" s="61">
        <v>130149</v>
      </c>
      <c r="D45" s="62">
        <v>25</v>
      </c>
      <c r="E45" s="62">
        <v>5</v>
      </c>
      <c r="F45" s="62"/>
      <c r="G45" s="62" t="s">
        <v>1829</v>
      </c>
      <c r="H45" s="63"/>
      <c r="I45" s="63" t="s">
        <v>1829</v>
      </c>
      <c r="J45" s="63"/>
    </row>
    <row r="46" spans="1:10" ht="26.25" thickBot="1">
      <c r="A46" s="64">
        <v>430215</v>
      </c>
      <c r="B46" s="65" t="s">
        <v>115</v>
      </c>
      <c r="C46" s="64">
        <v>2089</v>
      </c>
      <c r="D46" s="65">
        <v>20</v>
      </c>
      <c r="E46" s="65">
        <v>15</v>
      </c>
      <c r="F46" s="65"/>
      <c r="G46" s="65"/>
      <c r="H46" s="66"/>
      <c r="I46" s="66" t="s">
        <v>1833</v>
      </c>
      <c r="J46" s="66"/>
    </row>
    <row r="47" spans="1:10" ht="26.25" thickBot="1">
      <c r="A47" s="61">
        <v>430220</v>
      </c>
      <c r="B47" s="62" t="s">
        <v>116</v>
      </c>
      <c r="C47" s="61">
        <v>7331</v>
      </c>
      <c r="D47" s="62">
        <v>14</v>
      </c>
      <c r="E47" s="62">
        <v>14</v>
      </c>
      <c r="F47" s="62"/>
      <c r="G47" s="62" t="s">
        <v>1829</v>
      </c>
      <c r="H47" s="63" t="s">
        <v>1830</v>
      </c>
      <c r="I47" s="63" t="s">
        <v>1830</v>
      </c>
      <c r="J47" s="63"/>
    </row>
    <row r="48" spans="1:10" ht="26.25" thickBot="1">
      <c r="A48" s="64">
        <v>430222</v>
      </c>
      <c r="B48" s="65" t="s">
        <v>117</v>
      </c>
      <c r="C48" s="64">
        <v>2337</v>
      </c>
      <c r="D48" s="65">
        <v>12</v>
      </c>
      <c r="E48" s="65">
        <v>9</v>
      </c>
      <c r="F48" s="68"/>
      <c r="G48" s="68"/>
      <c r="H48" s="68" t="s">
        <v>1832</v>
      </c>
      <c r="I48" s="68" t="s">
        <v>1832</v>
      </c>
      <c r="J48" s="68"/>
    </row>
    <row r="49" spans="1:10" ht="26.25" thickBot="1">
      <c r="A49" s="61">
        <v>430223</v>
      </c>
      <c r="B49" s="62" t="s">
        <v>118</v>
      </c>
      <c r="C49" s="61">
        <v>2504</v>
      </c>
      <c r="D49" s="62">
        <v>12</v>
      </c>
      <c r="E49" s="62">
        <v>9</v>
      </c>
      <c r="F49" s="62"/>
      <c r="G49" s="62" t="s">
        <v>1829</v>
      </c>
      <c r="H49" s="63" t="s">
        <v>1830</v>
      </c>
      <c r="I49" s="63" t="s">
        <v>1830</v>
      </c>
      <c r="J49" s="63"/>
    </row>
    <row r="50" spans="1:10" ht="26.25" thickBot="1">
      <c r="A50" s="64">
        <v>430225</v>
      </c>
      <c r="B50" s="65" t="s">
        <v>119</v>
      </c>
      <c r="C50" s="64">
        <v>3165</v>
      </c>
      <c r="D50" s="65">
        <v>25</v>
      </c>
      <c r="E50" s="65">
        <v>5</v>
      </c>
      <c r="F50" s="65"/>
      <c r="G50" s="65"/>
      <c r="H50" s="65" t="s">
        <v>1834</v>
      </c>
      <c r="I50" s="65" t="s">
        <v>1834</v>
      </c>
      <c r="J50" s="65"/>
    </row>
    <row r="51" spans="1:10" ht="15.75" thickBot="1">
      <c r="A51" s="61">
        <v>430230</v>
      </c>
      <c r="B51" s="62" t="s">
        <v>120</v>
      </c>
      <c r="C51" s="61">
        <v>11695</v>
      </c>
      <c r="D51" s="62">
        <v>24</v>
      </c>
      <c r="E51" s="62">
        <v>5</v>
      </c>
      <c r="F51" s="62" t="s">
        <v>1829</v>
      </c>
      <c r="G51" s="62" t="s">
        <v>1830</v>
      </c>
      <c r="H51" s="63"/>
      <c r="I51" s="63" t="s">
        <v>1830</v>
      </c>
      <c r="J51" s="63"/>
    </row>
    <row r="52" spans="1:10" ht="15.75" thickBot="1">
      <c r="A52" s="64">
        <v>430235</v>
      </c>
      <c r="B52" s="65" t="s">
        <v>121</v>
      </c>
      <c r="C52" s="64">
        <v>14688</v>
      </c>
      <c r="D52" s="65">
        <v>26</v>
      </c>
      <c r="E52" s="65">
        <v>5</v>
      </c>
      <c r="F52" s="65" t="s">
        <v>1829</v>
      </c>
      <c r="G52" s="65" t="s">
        <v>1830</v>
      </c>
      <c r="H52" s="66" t="s">
        <v>1831</v>
      </c>
      <c r="I52" s="66" t="s">
        <v>1831</v>
      </c>
      <c r="J52" s="66"/>
    </row>
    <row r="53" spans="1:10" ht="26.25" thickBot="1">
      <c r="A53" s="61">
        <v>430237</v>
      </c>
      <c r="B53" s="62" t="s">
        <v>122</v>
      </c>
      <c r="C53" s="61">
        <v>2396</v>
      </c>
      <c r="D53" s="62">
        <v>15</v>
      </c>
      <c r="E53" s="62">
        <v>2</v>
      </c>
      <c r="F53" s="62" t="s">
        <v>1829</v>
      </c>
      <c r="G53" s="62" t="s">
        <v>1830</v>
      </c>
      <c r="H53" s="63" t="s">
        <v>1831</v>
      </c>
      <c r="I53" s="63" t="s">
        <v>1831</v>
      </c>
      <c r="J53" s="63"/>
    </row>
    <row r="54" spans="1:10" ht="26.25" thickBot="1">
      <c r="A54" s="64">
        <v>430240</v>
      </c>
      <c r="B54" s="65" t="s">
        <v>123</v>
      </c>
      <c r="C54" s="64">
        <v>13344</v>
      </c>
      <c r="D54" s="65">
        <v>30</v>
      </c>
      <c r="E54" s="65">
        <v>16</v>
      </c>
      <c r="F54" s="65"/>
      <c r="G54" s="65" t="s">
        <v>1829</v>
      </c>
      <c r="H54" s="66"/>
      <c r="I54" s="66" t="s">
        <v>1829</v>
      </c>
      <c r="J54" s="66"/>
    </row>
    <row r="55" spans="1:10" ht="26.25" thickBot="1">
      <c r="A55" s="61">
        <v>430245</v>
      </c>
      <c r="B55" s="62" t="s">
        <v>125</v>
      </c>
      <c r="C55" s="61">
        <v>7467</v>
      </c>
      <c r="D55" s="62">
        <v>29</v>
      </c>
      <c r="E55" s="62">
        <v>16</v>
      </c>
      <c r="F55" s="62"/>
      <c r="G55" s="62" t="s">
        <v>1829</v>
      </c>
      <c r="H55" s="63" t="s">
        <v>1830</v>
      </c>
      <c r="I55" s="63" t="s">
        <v>1830</v>
      </c>
      <c r="J55" s="63"/>
    </row>
    <row r="56" spans="1:10" ht="15.75" thickBot="1">
      <c r="A56" s="64">
        <v>430250</v>
      </c>
      <c r="B56" s="65" t="s">
        <v>127</v>
      </c>
      <c r="C56" s="64">
        <v>6250</v>
      </c>
      <c r="D56" s="65">
        <v>11</v>
      </c>
      <c r="E56" s="65">
        <v>12</v>
      </c>
      <c r="F56" s="65"/>
      <c r="G56" s="65" t="s">
        <v>1829</v>
      </c>
      <c r="H56" s="66" t="s">
        <v>1830</v>
      </c>
      <c r="I56" s="66" t="s">
        <v>1830</v>
      </c>
      <c r="J56" s="66"/>
    </row>
    <row r="57" spans="1:10" ht="15.75" thickBot="1">
      <c r="A57" s="61">
        <v>430258</v>
      </c>
      <c r="B57" s="62" t="s">
        <v>128</v>
      </c>
      <c r="C57" s="61">
        <v>2313</v>
      </c>
      <c r="D57" s="62">
        <v>13</v>
      </c>
      <c r="E57" s="62">
        <v>17</v>
      </c>
      <c r="F57" s="62" t="s">
        <v>1829</v>
      </c>
      <c r="G57" s="62" t="s">
        <v>1830</v>
      </c>
      <c r="H57" s="63" t="s">
        <v>1831</v>
      </c>
      <c r="I57" s="63" t="s">
        <v>1831</v>
      </c>
      <c r="J57" s="63"/>
    </row>
    <row r="58" spans="1:10" ht="15.75" thickBot="1">
      <c r="A58" s="61">
        <v>430260</v>
      </c>
      <c r="B58" s="62" t="s">
        <v>129</v>
      </c>
      <c r="C58" s="61">
        <v>3725</v>
      </c>
      <c r="D58" s="62">
        <v>20</v>
      </c>
      <c r="E58" s="62">
        <v>15</v>
      </c>
      <c r="F58" s="62"/>
      <c r="G58" s="62" t="s">
        <v>1829</v>
      </c>
      <c r="H58" s="63"/>
      <c r="I58" s="63" t="s">
        <v>1829</v>
      </c>
      <c r="J58" s="66"/>
    </row>
    <row r="59" spans="1:10" ht="15.75" thickBot="1">
      <c r="A59" s="61">
        <v>430265</v>
      </c>
      <c r="B59" s="62" t="s">
        <v>130</v>
      </c>
      <c r="C59" s="61">
        <v>5349</v>
      </c>
      <c r="D59" s="62">
        <v>8</v>
      </c>
      <c r="E59" s="62">
        <v>1</v>
      </c>
      <c r="F59" s="62" t="s">
        <v>1829</v>
      </c>
      <c r="G59" s="62" t="s">
        <v>1830</v>
      </c>
      <c r="H59" s="63" t="s">
        <v>1831</v>
      </c>
      <c r="I59" s="63" t="s">
        <v>1831</v>
      </c>
      <c r="J59" s="63"/>
    </row>
    <row r="60" spans="1:10" ht="15.75" thickBot="1">
      <c r="A60" s="64">
        <v>430270</v>
      </c>
      <c r="B60" s="65" t="s">
        <v>131</v>
      </c>
      <c r="C60" s="64">
        <v>20842</v>
      </c>
      <c r="D60" s="65">
        <v>9</v>
      </c>
      <c r="E60" s="65">
        <v>1</v>
      </c>
      <c r="F60" s="65"/>
      <c r="G60" s="65"/>
      <c r="H60" s="66"/>
      <c r="I60" s="66" t="s">
        <v>1833</v>
      </c>
      <c r="J60" s="66"/>
    </row>
    <row r="61" spans="1:10" ht="26.25" thickBot="1">
      <c r="A61" s="61">
        <v>430280</v>
      </c>
      <c r="B61" s="62" t="s">
        <v>133</v>
      </c>
      <c r="C61" s="61">
        <v>34460</v>
      </c>
      <c r="D61" s="62">
        <v>27</v>
      </c>
      <c r="E61" s="62">
        <v>8</v>
      </c>
      <c r="F61" s="62"/>
      <c r="G61" s="62"/>
      <c r="H61" s="62" t="s">
        <v>1832</v>
      </c>
      <c r="I61" s="62" t="s">
        <v>1832</v>
      </c>
      <c r="J61" s="67"/>
    </row>
    <row r="62" spans="1:10" ht="15.75" thickBot="1">
      <c r="A62" s="64">
        <v>430290</v>
      </c>
      <c r="B62" s="65" t="s">
        <v>135</v>
      </c>
      <c r="C62" s="64">
        <v>12694</v>
      </c>
      <c r="D62" s="65">
        <v>2</v>
      </c>
      <c r="E62" s="65">
        <v>4</v>
      </c>
      <c r="F62" s="65" t="s">
        <v>1829</v>
      </c>
      <c r="G62" s="65" t="s">
        <v>1830</v>
      </c>
      <c r="H62" s="66" t="s">
        <v>1831</v>
      </c>
      <c r="I62" s="66" t="s">
        <v>1831</v>
      </c>
      <c r="J62" s="66"/>
    </row>
    <row r="63" spans="1:10" ht="26.25" thickBot="1">
      <c r="A63" s="61">
        <v>430300</v>
      </c>
      <c r="B63" s="62" t="s">
        <v>136</v>
      </c>
      <c r="C63" s="61">
        <v>84861</v>
      </c>
      <c r="D63" s="62">
        <v>27</v>
      </c>
      <c r="E63" s="62">
        <v>8</v>
      </c>
      <c r="F63" s="62" t="s">
        <v>1829</v>
      </c>
      <c r="G63" s="62"/>
      <c r="H63" s="63"/>
      <c r="I63" s="63" t="s">
        <v>1829</v>
      </c>
      <c r="J63" s="63"/>
    </row>
    <row r="64" spans="1:10" ht="26.25" thickBot="1">
      <c r="A64" s="64">
        <v>430310</v>
      </c>
      <c r="B64" s="65" t="s">
        <v>138</v>
      </c>
      <c r="C64" s="64">
        <v>136683</v>
      </c>
      <c r="D64" s="65">
        <v>10</v>
      </c>
      <c r="E64" s="65">
        <v>1</v>
      </c>
      <c r="F64" s="68"/>
      <c r="G64" s="68"/>
      <c r="H64" s="68" t="s">
        <v>1832</v>
      </c>
      <c r="I64" s="68" t="s">
        <v>1832</v>
      </c>
      <c r="J64" s="68"/>
    </row>
    <row r="65" spans="1:10" ht="26.25" thickBot="1">
      <c r="A65" s="61">
        <v>430320</v>
      </c>
      <c r="B65" s="62" t="s">
        <v>140</v>
      </c>
      <c r="C65" s="61">
        <v>5087</v>
      </c>
      <c r="D65" s="62">
        <v>18</v>
      </c>
      <c r="E65" s="62">
        <v>6</v>
      </c>
      <c r="F65" s="62"/>
      <c r="G65" s="62"/>
      <c r="H65" s="63"/>
      <c r="I65" s="63" t="s">
        <v>1833</v>
      </c>
      <c r="J65" s="63"/>
    </row>
    <row r="66" spans="1:10" ht="15.75" thickBot="1">
      <c r="A66" s="64">
        <v>430330</v>
      </c>
      <c r="B66" s="65" t="s">
        <v>142</v>
      </c>
      <c r="C66" s="64">
        <v>5018</v>
      </c>
      <c r="D66" s="65">
        <v>11</v>
      </c>
      <c r="E66" s="65">
        <v>12</v>
      </c>
      <c r="F66" s="65" t="s">
        <v>1829</v>
      </c>
      <c r="G66" s="65" t="s">
        <v>1830</v>
      </c>
      <c r="H66" s="66" t="s">
        <v>1831</v>
      </c>
      <c r="I66" s="66" t="s">
        <v>1831</v>
      </c>
      <c r="J66" s="66"/>
    </row>
    <row r="67" spans="1:10" ht="15.75" thickBot="1">
      <c r="A67" s="64">
        <v>430340</v>
      </c>
      <c r="B67" s="65" t="s">
        <v>143</v>
      </c>
      <c r="C67" s="64">
        <v>4886</v>
      </c>
      <c r="D67" s="65">
        <v>15</v>
      </c>
      <c r="E67" s="65">
        <v>2</v>
      </c>
      <c r="F67" s="65"/>
      <c r="G67" s="65" t="s">
        <v>1829</v>
      </c>
      <c r="H67" s="66" t="s">
        <v>1830</v>
      </c>
      <c r="I67" s="66" t="s">
        <v>1830</v>
      </c>
      <c r="J67" s="63"/>
    </row>
    <row r="68" spans="1:10" ht="15.75" thickBot="1">
      <c r="A68" s="64">
        <v>430350</v>
      </c>
      <c r="B68" s="65" t="s">
        <v>144</v>
      </c>
      <c r="C68" s="64">
        <v>66321</v>
      </c>
      <c r="D68" s="65">
        <v>9</v>
      </c>
      <c r="E68" s="65">
        <v>1</v>
      </c>
      <c r="F68" s="65"/>
      <c r="G68" s="65"/>
      <c r="H68" s="66" t="s">
        <v>1829</v>
      </c>
      <c r="I68" s="66" t="s">
        <v>1829</v>
      </c>
      <c r="J68" s="66"/>
    </row>
    <row r="69" spans="1:10" ht="26.25" thickBot="1">
      <c r="A69" s="61">
        <v>430355</v>
      </c>
      <c r="B69" s="62" t="s">
        <v>146</v>
      </c>
      <c r="C69" s="61">
        <v>2989</v>
      </c>
      <c r="D69" s="62">
        <v>17</v>
      </c>
      <c r="E69" s="62">
        <v>6</v>
      </c>
      <c r="F69" s="62"/>
      <c r="G69" s="62"/>
      <c r="H69" s="62" t="s">
        <v>1832</v>
      </c>
      <c r="I69" s="62" t="s">
        <v>1832</v>
      </c>
      <c r="J69" s="67"/>
    </row>
    <row r="70" spans="1:10" ht="26.25" thickBot="1">
      <c r="A70" s="64">
        <v>430360</v>
      </c>
      <c r="B70" s="65" t="s">
        <v>147</v>
      </c>
      <c r="C70" s="64">
        <v>6374</v>
      </c>
      <c r="D70" s="65">
        <v>6</v>
      </c>
      <c r="E70" s="65">
        <v>1</v>
      </c>
      <c r="F70" s="65"/>
      <c r="G70" s="65"/>
      <c r="H70" s="66"/>
      <c r="I70" s="66" t="s">
        <v>1833</v>
      </c>
      <c r="J70" s="66"/>
    </row>
    <row r="71" spans="1:10" ht="26.25" thickBot="1">
      <c r="A71" s="61">
        <v>430367</v>
      </c>
      <c r="B71" s="62" t="s">
        <v>149</v>
      </c>
      <c r="C71" s="61">
        <v>3247</v>
      </c>
      <c r="D71" s="62">
        <v>24</v>
      </c>
      <c r="E71" s="62">
        <v>5</v>
      </c>
      <c r="F71" s="62"/>
      <c r="G71" s="62"/>
      <c r="H71" s="62" t="s">
        <v>1832</v>
      </c>
      <c r="I71" s="62" t="s">
        <v>1832</v>
      </c>
      <c r="J71" s="67"/>
    </row>
    <row r="72" spans="1:10" ht="26.25" thickBot="1">
      <c r="A72" s="64">
        <v>430370</v>
      </c>
      <c r="B72" s="65" t="s">
        <v>150</v>
      </c>
      <c r="C72" s="64">
        <v>6207</v>
      </c>
      <c r="D72" s="65">
        <v>14</v>
      </c>
      <c r="E72" s="65">
        <v>14</v>
      </c>
      <c r="F72" s="65"/>
      <c r="G72" s="65"/>
      <c r="H72" s="66" t="s">
        <v>1829</v>
      </c>
      <c r="I72" s="66" t="s">
        <v>1829</v>
      </c>
      <c r="J72" s="66"/>
    </row>
    <row r="73" spans="1:10" ht="26.25" thickBot="1">
      <c r="A73" s="61">
        <v>430380</v>
      </c>
      <c r="B73" s="62" t="s">
        <v>151</v>
      </c>
      <c r="C73" s="61">
        <v>5855</v>
      </c>
      <c r="D73" s="62">
        <v>16</v>
      </c>
      <c r="E73" s="62">
        <v>11</v>
      </c>
      <c r="F73" s="62" t="s">
        <v>1829</v>
      </c>
      <c r="G73" s="62" t="s">
        <v>1830</v>
      </c>
      <c r="H73" s="63" t="s">
        <v>1831</v>
      </c>
      <c r="I73" s="63" t="s">
        <v>1831</v>
      </c>
      <c r="J73" s="63"/>
    </row>
    <row r="74" spans="1:10" ht="15.75" thickBot="1">
      <c r="A74" s="64">
        <v>430390</v>
      </c>
      <c r="B74" s="65" t="s">
        <v>152</v>
      </c>
      <c r="C74" s="64">
        <v>66930</v>
      </c>
      <c r="D74" s="65">
        <v>7</v>
      </c>
      <c r="E74" s="65">
        <v>1</v>
      </c>
      <c r="F74" s="65" t="s">
        <v>1829</v>
      </c>
      <c r="G74" s="65" t="s">
        <v>1830</v>
      </c>
      <c r="H74" s="66" t="s">
        <v>1831</v>
      </c>
      <c r="I74" s="66" t="s">
        <v>1831</v>
      </c>
      <c r="J74" s="66"/>
    </row>
    <row r="75" spans="1:10" ht="15.75" thickBot="1">
      <c r="A75" s="61">
        <v>430400</v>
      </c>
      <c r="B75" s="62" t="s">
        <v>154</v>
      </c>
      <c r="C75" s="61">
        <v>5085</v>
      </c>
      <c r="D75" s="62">
        <v>13</v>
      </c>
      <c r="E75" s="62">
        <v>17</v>
      </c>
      <c r="F75" s="62" t="s">
        <v>1829</v>
      </c>
      <c r="G75" s="62" t="s">
        <v>1830</v>
      </c>
      <c r="H75" s="63" t="s">
        <v>1831</v>
      </c>
      <c r="I75" s="63" t="s">
        <v>1831</v>
      </c>
      <c r="J75" s="63"/>
    </row>
    <row r="76" spans="1:10" ht="26.25" thickBot="1">
      <c r="A76" s="64">
        <v>430410</v>
      </c>
      <c r="B76" s="65" t="s">
        <v>155</v>
      </c>
      <c r="C76" s="64">
        <v>3715</v>
      </c>
      <c r="D76" s="65">
        <v>19</v>
      </c>
      <c r="E76" s="65">
        <v>6</v>
      </c>
      <c r="F76" s="65" t="s">
        <v>1829</v>
      </c>
      <c r="G76" s="65" t="s">
        <v>1830</v>
      </c>
      <c r="H76" s="66"/>
      <c r="I76" s="66" t="s">
        <v>1830</v>
      </c>
      <c r="J76" s="66"/>
    </row>
    <row r="77" spans="1:10" ht="15.75" thickBot="1">
      <c r="A77" s="61">
        <v>430420</v>
      </c>
      <c r="B77" s="62" t="s">
        <v>156</v>
      </c>
      <c r="C77" s="61">
        <v>30186</v>
      </c>
      <c r="D77" s="62">
        <v>28</v>
      </c>
      <c r="E77" s="62">
        <v>13</v>
      </c>
      <c r="F77" s="62"/>
      <c r="G77" s="62" t="s">
        <v>1829</v>
      </c>
      <c r="H77" s="63" t="s">
        <v>1830</v>
      </c>
      <c r="I77" s="63" t="s">
        <v>1830</v>
      </c>
      <c r="J77" s="63"/>
    </row>
    <row r="78" spans="1:10" ht="26.25" thickBot="1">
      <c r="A78" s="64">
        <v>430430</v>
      </c>
      <c r="B78" s="65" t="s">
        <v>158</v>
      </c>
      <c r="C78" s="64">
        <v>6725</v>
      </c>
      <c r="D78" s="65">
        <v>14</v>
      </c>
      <c r="E78" s="65">
        <v>14</v>
      </c>
      <c r="F78" s="65" t="s">
        <v>1829</v>
      </c>
      <c r="G78" s="65" t="s">
        <v>1830</v>
      </c>
      <c r="H78" s="66" t="s">
        <v>1831</v>
      </c>
      <c r="I78" s="66" t="s">
        <v>1831</v>
      </c>
      <c r="J78" s="66"/>
    </row>
    <row r="79" spans="1:10" ht="15.75" thickBot="1">
      <c r="A79" s="61">
        <v>430435</v>
      </c>
      <c r="B79" s="62" t="s">
        <v>159</v>
      </c>
      <c r="C79" s="61">
        <v>9435</v>
      </c>
      <c r="D79" s="62">
        <v>22</v>
      </c>
      <c r="E79" s="62">
        <v>7</v>
      </c>
      <c r="F79" s="62"/>
      <c r="G79" s="62"/>
      <c r="H79" s="63" t="s">
        <v>1829</v>
      </c>
      <c r="I79" s="63" t="s">
        <v>1829</v>
      </c>
      <c r="J79" s="63"/>
    </row>
    <row r="80" spans="1:10" ht="15.75" thickBot="1">
      <c r="A80" s="64">
        <v>430440</v>
      </c>
      <c r="B80" s="65" t="s">
        <v>161</v>
      </c>
      <c r="C80" s="64">
        <v>47990</v>
      </c>
      <c r="D80" s="65">
        <v>23</v>
      </c>
      <c r="E80" s="65">
        <v>5</v>
      </c>
      <c r="F80" s="65"/>
      <c r="G80" s="65" t="s">
        <v>1829</v>
      </c>
      <c r="H80" s="66" t="s">
        <v>1830</v>
      </c>
      <c r="I80" s="66" t="s">
        <v>1830</v>
      </c>
      <c r="J80" s="66"/>
    </row>
    <row r="81" spans="1:10" ht="15.75" thickBot="1">
      <c r="A81" s="61">
        <v>430450</v>
      </c>
      <c r="B81" s="62" t="s">
        <v>163</v>
      </c>
      <c r="C81" s="61">
        <v>53161</v>
      </c>
      <c r="D81" s="62">
        <v>21</v>
      </c>
      <c r="E81" s="62">
        <v>3</v>
      </c>
      <c r="F81" s="62"/>
      <c r="G81" s="62"/>
      <c r="H81" s="63"/>
      <c r="I81" s="63" t="s">
        <v>1833</v>
      </c>
      <c r="J81" s="63"/>
    </row>
    <row r="82" spans="1:10" ht="15.75" thickBot="1">
      <c r="A82" s="64">
        <v>430460</v>
      </c>
      <c r="B82" s="65" t="s">
        <v>165</v>
      </c>
      <c r="C82" s="64">
        <v>365364</v>
      </c>
      <c r="D82" s="65">
        <v>8</v>
      </c>
      <c r="E82" s="65">
        <v>1</v>
      </c>
      <c r="F82" s="65" t="s">
        <v>1829</v>
      </c>
      <c r="G82" s="65" t="s">
        <v>1830</v>
      </c>
      <c r="H82" s="66"/>
      <c r="I82" s="66" t="s">
        <v>1830</v>
      </c>
      <c r="J82" s="66"/>
    </row>
    <row r="83" spans="1:10" ht="26.25" thickBot="1">
      <c r="A83" s="61">
        <v>430461</v>
      </c>
      <c r="B83" s="62" t="s">
        <v>167</v>
      </c>
      <c r="C83" s="61">
        <v>1757</v>
      </c>
      <c r="D83" s="62">
        <v>29</v>
      </c>
      <c r="E83" s="62">
        <v>16</v>
      </c>
      <c r="F83" s="62" t="s">
        <v>1829</v>
      </c>
      <c r="G83" s="62" t="s">
        <v>1830</v>
      </c>
      <c r="H83" s="63" t="s">
        <v>1831</v>
      </c>
      <c r="I83" s="63" t="s">
        <v>1831</v>
      </c>
      <c r="J83" s="63"/>
    </row>
    <row r="84" spans="1:10" ht="26.25" thickBot="1">
      <c r="A84" s="61">
        <v>430462</v>
      </c>
      <c r="B84" s="62" t="s">
        <v>168</v>
      </c>
      <c r="C84" s="61">
        <v>1952</v>
      </c>
      <c r="D84" s="62">
        <v>18</v>
      </c>
      <c r="E84" s="62">
        <v>6</v>
      </c>
      <c r="F84" s="62" t="s">
        <v>1829</v>
      </c>
      <c r="G84" s="62" t="s">
        <v>1830</v>
      </c>
      <c r="H84" s="63" t="s">
        <v>1831</v>
      </c>
      <c r="I84" s="63" t="s">
        <v>1831</v>
      </c>
      <c r="J84" s="66"/>
    </row>
    <row r="85" spans="1:10" ht="26.25" thickBot="1">
      <c r="A85" s="61">
        <v>430463</v>
      </c>
      <c r="B85" s="62" t="s">
        <v>169</v>
      </c>
      <c r="C85" s="61">
        <v>56396</v>
      </c>
      <c r="D85" s="62">
        <v>4</v>
      </c>
      <c r="E85" s="62">
        <v>18</v>
      </c>
      <c r="F85" s="62" t="s">
        <v>1829</v>
      </c>
      <c r="G85" s="62" t="s">
        <v>1830</v>
      </c>
      <c r="H85" s="63" t="s">
        <v>1831</v>
      </c>
      <c r="I85" s="63" t="s">
        <v>1831</v>
      </c>
      <c r="J85" s="63"/>
    </row>
    <row r="86" spans="1:10" ht="26.25" thickBot="1">
      <c r="A86" s="64">
        <v>430465</v>
      </c>
      <c r="B86" s="65" t="s">
        <v>171</v>
      </c>
      <c r="C86" s="64">
        <v>3198</v>
      </c>
      <c r="D86" s="65">
        <v>2</v>
      </c>
      <c r="E86" s="65">
        <v>4</v>
      </c>
      <c r="F86" s="65"/>
      <c r="G86" s="65" t="s">
        <v>1829</v>
      </c>
      <c r="H86" s="66"/>
      <c r="I86" s="66" t="s">
        <v>1829</v>
      </c>
      <c r="J86" s="66"/>
    </row>
    <row r="87" spans="1:10" ht="26.25" thickBot="1">
      <c r="A87" s="61">
        <v>430466</v>
      </c>
      <c r="B87" s="62" t="s">
        <v>172</v>
      </c>
      <c r="C87" s="61">
        <v>27105</v>
      </c>
      <c r="D87" s="62">
        <v>21</v>
      </c>
      <c r="E87" s="62">
        <v>3</v>
      </c>
      <c r="F87" s="62"/>
      <c r="G87" s="62" t="s">
        <v>1829</v>
      </c>
      <c r="H87" s="63" t="s">
        <v>1830</v>
      </c>
      <c r="I87" s="63" t="s">
        <v>1830</v>
      </c>
      <c r="J87" s="63"/>
    </row>
    <row r="88" spans="1:10" ht="26.25" thickBot="1">
      <c r="A88" s="64">
        <v>430468</v>
      </c>
      <c r="B88" s="65" t="s">
        <v>173</v>
      </c>
      <c r="C88" s="64">
        <v>13084</v>
      </c>
      <c r="D88" s="65">
        <v>8</v>
      </c>
      <c r="E88" s="65">
        <v>1</v>
      </c>
      <c r="F88" s="68"/>
      <c r="G88" s="68"/>
      <c r="H88" s="68" t="s">
        <v>1832</v>
      </c>
      <c r="I88" s="68" t="s">
        <v>1832</v>
      </c>
      <c r="J88" s="68"/>
    </row>
    <row r="89" spans="1:10" ht="15.75" thickBot="1">
      <c r="A89" s="61">
        <v>430469</v>
      </c>
      <c r="B89" s="62" t="s">
        <v>174</v>
      </c>
      <c r="C89" s="61">
        <v>3185</v>
      </c>
      <c r="D89" s="62">
        <v>29</v>
      </c>
      <c r="E89" s="62">
        <v>16</v>
      </c>
      <c r="F89" s="62"/>
      <c r="G89" s="62" t="s">
        <v>1829</v>
      </c>
      <c r="H89" s="63" t="s">
        <v>1830</v>
      </c>
      <c r="I89" s="63" t="s">
        <v>1830</v>
      </c>
      <c r="J89" s="63"/>
    </row>
    <row r="90" spans="1:10" ht="26.25" thickBot="1">
      <c r="A90" s="64">
        <v>430467</v>
      </c>
      <c r="B90" s="65" t="s">
        <v>175</v>
      </c>
      <c r="C90" s="64">
        <v>4620</v>
      </c>
      <c r="D90" s="65">
        <v>5</v>
      </c>
      <c r="E90" s="65">
        <v>18</v>
      </c>
      <c r="F90" s="65"/>
      <c r="G90" s="65" t="s">
        <v>1829</v>
      </c>
      <c r="H90" s="66" t="s">
        <v>1830</v>
      </c>
      <c r="I90" s="66" t="s">
        <v>1830</v>
      </c>
      <c r="J90" s="66"/>
    </row>
    <row r="91" spans="1:10" ht="26.25" thickBot="1">
      <c r="A91" s="61">
        <v>430471</v>
      </c>
      <c r="B91" s="62" t="s">
        <v>176</v>
      </c>
      <c r="C91" s="61">
        <v>8175</v>
      </c>
      <c r="D91" s="62">
        <v>5</v>
      </c>
      <c r="E91" s="62">
        <v>18</v>
      </c>
      <c r="F91" s="62"/>
      <c r="G91" s="62"/>
      <c r="H91" s="62" t="s">
        <v>1832</v>
      </c>
      <c r="I91" s="62" t="s">
        <v>1832</v>
      </c>
      <c r="J91" s="67"/>
    </row>
    <row r="92" spans="1:10" ht="26.25" thickBot="1">
      <c r="A92" s="64">
        <v>430470</v>
      </c>
      <c r="B92" s="65" t="s">
        <v>178</v>
      </c>
      <c r="C92" s="64">
        <v>64757</v>
      </c>
      <c r="D92" s="65">
        <v>17</v>
      </c>
      <c r="E92" s="65">
        <v>6</v>
      </c>
      <c r="F92" s="68"/>
      <c r="G92" s="68"/>
      <c r="H92" s="68" t="s">
        <v>1832</v>
      </c>
      <c r="I92" s="68" t="s">
        <v>1832</v>
      </c>
      <c r="J92" s="68"/>
    </row>
    <row r="93" spans="1:10" ht="26.25" thickBot="1">
      <c r="A93" s="61">
        <v>430480</v>
      </c>
      <c r="B93" s="62" t="s">
        <v>180</v>
      </c>
      <c r="C93" s="61">
        <v>31709</v>
      </c>
      <c r="D93" s="62">
        <v>25</v>
      </c>
      <c r="E93" s="62">
        <v>5</v>
      </c>
      <c r="F93" s="62"/>
      <c r="G93" s="62"/>
      <c r="H93" s="63" t="s">
        <v>1829</v>
      </c>
      <c r="I93" s="63" t="s">
        <v>1829</v>
      </c>
      <c r="J93" s="63"/>
    </row>
    <row r="94" spans="1:10" ht="15.75" thickBot="1">
      <c r="A94" s="64">
        <v>430485</v>
      </c>
      <c r="B94" s="65" t="s">
        <v>182</v>
      </c>
      <c r="C94" s="64">
        <v>1482</v>
      </c>
      <c r="D94" s="65">
        <v>16</v>
      </c>
      <c r="E94" s="65">
        <v>11</v>
      </c>
      <c r="F94" s="65" t="s">
        <v>1829</v>
      </c>
      <c r="G94" s="65" t="s">
        <v>1830</v>
      </c>
      <c r="H94" s="66" t="s">
        <v>1831</v>
      </c>
      <c r="I94" s="66" t="s">
        <v>1831</v>
      </c>
      <c r="J94" s="66"/>
    </row>
    <row r="95" spans="1:10" ht="26.25" thickBot="1">
      <c r="A95" s="61">
        <v>430490</v>
      </c>
      <c r="B95" s="62" t="s">
        <v>183</v>
      </c>
      <c r="C95" s="61">
        <v>9366</v>
      </c>
      <c r="D95" s="62">
        <v>17</v>
      </c>
      <c r="E95" s="62">
        <v>6</v>
      </c>
      <c r="F95" s="62"/>
      <c r="G95" s="62"/>
      <c r="H95" s="62" t="s">
        <v>1832</v>
      </c>
      <c r="I95" s="62" t="s">
        <v>1832</v>
      </c>
      <c r="J95" s="67"/>
    </row>
    <row r="96" spans="1:10" ht="26.25" thickBot="1">
      <c r="A96" s="64">
        <v>430495</v>
      </c>
      <c r="B96" s="65" t="s">
        <v>185</v>
      </c>
      <c r="C96" s="64">
        <v>3235</v>
      </c>
      <c r="D96" s="65">
        <v>18</v>
      </c>
      <c r="E96" s="65">
        <v>6</v>
      </c>
      <c r="F96" s="68"/>
      <c r="G96" s="68"/>
      <c r="H96" s="68" t="s">
        <v>1832</v>
      </c>
      <c r="I96" s="68" t="s">
        <v>1832</v>
      </c>
      <c r="J96" s="68"/>
    </row>
    <row r="97" spans="1:10" ht="15.75" thickBot="1">
      <c r="A97" s="61">
        <v>430500</v>
      </c>
      <c r="B97" s="62" t="s">
        <v>187</v>
      </c>
      <c r="C97" s="61">
        <v>9483</v>
      </c>
      <c r="D97" s="62">
        <v>13</v>
      </c>
      <c r="E97" s="62">
        <v>17</v>
      </c>
      <c r="F97" s="62"/>
      <c r="G97" s="62" t="s">
        <v>1829</v>
      </c>
      <c r="H97" s="63" t="s">
        <v>1830</v>
      </c>
      <c r="I97" s="63" t="s">
        <v>1830</v>
      </c>
      <c r="J97" s="63"/>
    </row>
    <row r="98" spans="1:10" ht="15.75" thickBot="1">
      <c r="A98" s="64">
        <v>430510</v>
      </c>
      <c r="B98" s="65" t="s">
        <v>188</v>
      </c>
      <c r="C98" s="64">
        <v>479884</v>
      </c>
      <c r="D98" s="65">
        <v>23</v>
      </c>
      <c r="E98" s="65">
        <v>5</v>
      </c>
      <c r="F98" s="65"/>
      <c r="G98" s="65" t="s">
        <v>1829</v>
      </c>
      <c r="H98" s="66"/>
      <c r="I98" s="66" t="s">
        <v>1829</v>
      </c>
      <c r="J98" s="66"/>
    </row>
    <row r="99" spans="1:10" ht="26.25" thickBot="1">
      <c r="A99" s="61">
        <v>430511</v>
      </c>
      <c r="B99" s="62" t="s">
        <v>190</v>
      </c>
      <c r="C99" s="61">
        <v>3148</v>
      </c>
      <c r="D99" s="62">
        <v>16</v>
      </c>
      <c r="E99" s="62">
        <v>11</v>
      </c>
      <c r="F99" s="62"/>
      <c r="G99" s="62"/>
      <c r="H99" s="62" t="s">
        <v>1832</v>
      </c>
      <c r="I99" s="62" t="s">
        <v>1832</v>
      </c>
      <c r="J99" s="67"/>
    </row>
    <row r="100" spans="1:10" ht="26.25" thickBot="1">
      <c r="A100" s="64">
        <v>430512</v>
      </c>
      <c r="B100" s="65" t="s">
        <v>191</v>
      </c>
      <c r="C100" s="64">
        <v>6133</v>
      </c>
      <c r="D100" s="65">
        <v>21</v>
      </c>
      <c r="E100" s="65">
        <v>3</v>
      </c>
      <c r="F100" s="68"/>
      <c r="G100" s="68"/>
      <c r="H100" s="68" t="s">
        <v>1832</v>
      </c>
      <c r="I100" s="68" t="s">
        <v>1832</v>
      </c>
      <c r="J100" s="68"/>
    </row>
    <row r="101" spans="1:10" ht="15.75" thickBot="1">
      <c r="A101" s="61">
        <v>430513</v>
      </c>
      <c r="B101" s="62" t="s">
        <v>192</v>
      </c>
      <c r="C101" s="61">
        <v>4128</v>
      </c>
      <c r="D101" s="62">
        <v>27</v>
      </c>
      <c r="E101" s="62">
        <v>8</v>
      </c>
      <c r="F101" s="62"/>
      <c r="G101" s="62"/>
      <c r="H101" s="63" t="s">
        <v>1829</v>
      </c>
      <c r="I101" s="63" t="s">
        <v>1829</v>
      </c>
      <c r="J101" s="63"/>
    </row>
    <row r="102" spans="1:10" ht="15.75" thickBot="1">
      <c r="A102" s="64">
        <v>430515</v>
      </c>
      <c r="B102" s="65" t="s">
        <v>194</v>
      </c>
      <c r="C102" s="64">
        <v>2670</v>
      </c>
      <c r="D102" s="65">
        <v>20</v>
      </c>
      <c r="E102" s="65">
        <v>15</v>
      </c>
      <c r="F102" s="65"/>
      <c r="G102" s="65"/>
      <c r="H102" s="66" t="s">
        <v>1829</v>
      </c>
      <c r="I102" s="66" t="s">
        <v>1829</v>
      </c>
      <c r="J102" s="66"/>
    </row>
    <row r="103" spans="1:10" ht="26.25" thickBot="1">
      <c r="A103" s="61">
        <v>430517</v>
      </c>
      <c r="B103" s="62" t="s">
        <v>195</v>
      </c>
      <c r="C103" s="61">
        <v>10675</v>
      </c>
      <c r="D103" s="62">
        <v>9</v>
      </c>
      <c r="E103" s="62">
        <v>1</v>
      </c>
      <c r="F103" s="62" t="s">
        <v>1829</v>
      </c>
      <c r="G103" s="62" t="s">
        <v>1830</v>
      </c>
      <c r="H103" s="63" t="s">
        <v>1831</v>
      </c>
      <c r="I103" s="63" t="s">
        <v>1831</v>
      </c>
      <c r="J103" s="63"/>
    </row>
    <row r="104" spans="1:10" ht="15.75" thickBot="1">
      <c r="A104" s="64">
        <v>430520</v>
      </c>
      <c r="B104" s="65" t="s">
        <v>197</v>
      </c>
      <c r="C104" s="64">
        <v>14814</v>
      </c>
      <c r="D104" s="65">
        <v>11</v>
      </c>
      <c r="E104" s="65">
        <v>12</v>
      </c>
      <c r="F104" s="65"/>
      <c r="G104" s="65" t="s">
        <v>1829</v>
      </c>
      <c r="H104" s="66" t="s">
        <v>1830</v>
      </c>
      <c r="I104" s="66" t="s">
        <v>1830</v>
      </c>
      <c r="J104" s="66"/>
    </row>
    <row r="105" spans="1:10" ht="15.75" thickBot="1">
      <c r="A105" s="61">
        <v>430530</v>
      </c>
      <c r="B105" s="62" t="s">
        <v>198</v>
      </c>
      <c r="C105" s="61">
        <v>10299</v>
      </c>
      <c r="D105" s="62">
        <v>20</v>
      </c>
      <c r="E105" s="62">
        <v>15</v>
      </c>
      <c r="F105" s="62"/>
      <c r="G105" s="62"/>
      <c r="H105" s="63"/>
      <c r="I105" s="63" t="s">
        <v>1833</v>
      </c>
      <c r="J105" s="63"/>
    </row>
    <row r="106" spans="1:10" ht="26.25" thickBot="1">
      <c r="A106" s="64">
        <v>430535</v>
      </c>
      <c r="B106" s="65" t="s">
        <v>199</v>
      </c>
      <c r="C106" s="64">
        <v>38054</v>
      </c>
      <c r="D106" s="65">
        <v>9</v>
      </c>
      <c r="E106" s="65">
        <v>1</v>
      </c>
      <c r="F106" s="68"/>
      <c r="G106" s="68"/>
      <c r="H106" s="68" t="s">
        <v>1832</v>
      </c>
      <c r="I106" s="68" t="s">
        <v>1832</v>
      </c>
      <c r="J106" s="68"/>
    </row>
    <row r="107" spans="1:10" ht="15.75" thickBot="1">
      <c r="A107" s="61">
        <v>430537</v>
      </c>
      <c r="B107" s="62" t="s">
        <v>201</v>
      </c>
      <c r="C107" s="61">
        <v>3211</v>
      </c>
      <c r="D107" s="62">
        <v>16</v>
      </c>
      <c r="E107" s="62">
        <v>11</v>
      </c>
      <c r="F107" s="62"/>
      <c r="G107" s="62" t="s">
        <v>1829</v>
      </c>
      <c r="H107" s="63" t="s">
        <v>1830</v>
      </c>
      <c r="I107" s="63" t="s">
        <v>1830</v>
      </c>
      <c r="J107" s="63"/>
    </row>
    <row r="108" spans="1:10" ht="15.75" thickBot="1">
      <c r="A108" s="64">
        <v>430540</v>
      </c>
      <c r="B108" s="65" t="s">
        <v>203</v>
      </c>
      <c r="C108" s="64">
        <v>4047</v>
      </c>
      <c r="D108" s="65">
        <v>13</v>
      </c>
      <c r="E108" s="65">
        <v>17</v>
      </c>
      <c r="F108" s="65" t="s">
        <v>1829</v>
      </c>
      <c r="G108" s="65" t="s">
        <v>1830</v>
      </c>
      <c r="H108" s="66" t="s">
        <v>1831</v>
      </c>
      <c r="I108" s="66" t="s">
        <v>1831</v>
      </c>
      <c r="J108" s="66"/>
    </row>
    <row r="109" spans="1:10" ht="15.75" thickBot="1">
      <c r="A109" s="61">
        <v>430543</v>
      </c>
      <c r="B109" s="62" t="s">
        <v>204</v>
      </c>
      <c r="C109" s="61">
        <v>5869</v>
      </c>
      <c r="D109" s="62">
        <v>21</v>
      </c>
      <c r="E109" s="62">
        <v>3</v>
      </c>
      <c r="F109" s="62" t="s">
        <v>1829</v>
      </c>
      <c r="G109" s="62" t="s">
        <v>1830</v>
      </c>
      <c r="H109" s="63" t="s">
        <v>1831</v>
      </c>
      <c r="I109" s="63" t="s">
        <v>1831</v>
      </c>
      <c r="J109" s="63"/>
    </row>
    <row r="110" spans="1:10" ht="26.25" thickBot="1">
      <c r="A110" s="64">
        <v>430544</v>
      </c>
      <c r="B110" s="65" t="s">
        <v>206</v>
      </c>
      <c r="C110" s="64">
        <v>5242</v>
      </c>
      <c r="D110" s="65">
        <v>9</v>
      </c>
      <c r="E110" s="65">
        <v>1</v>
      </c>
      <c r="F110" s="68"/>
      <c r="G110" s="68"/>
      <c r="H110" s="68" t="s">
        <v>1832</v>
      </c>
      <c r="I110" s="68" t="s">
        <v>1832</v>
      </c>
      <c r="J110" s="68"/>
    </row>
    <row r="111" spans="1:10" ht="15.75" thickBot="1">
      <c r="A111" s="61">
        <v>430545</v>
      </c>
      <c r="B111" s="62" t="s">
        <v>208</v>
      </c>
      <c r="C111" s="61">
        <v>16515</v>
      </c>
      <c r="D111" s="62">
        <v>5</v>
      </c>
      <c r="E111" s="62">
        <v>18</v>
      </c>
      <c r="F111" s="62"/>
      <c r="G111" s="62" t="s">
        <v>1829</v>
      </c>
      <c r="H111" s="63"/>
      <c r="I111" s="63" t="s">
        <v>1829</v>
      </c>
      <c r="J111" s="63"/>
    </row>
    <row r="112" spans="1:10" ht="15.75" thickBot="1">
      <c r="A112" s="64">
        <v>430550</v>
      </c>
      <c r="B112" s="65" t="s">
        <v>1835</v>
      </c>
      <c r="C112" s="64">
        <v>4670</v>
      </c>
      <c r="D112" s="65">
        <v>17</v>
      </c>
      <c r="E112" s="65">
        <v>6</v>
      </c>
      <c r="F112" s="65"/>
      <c r="G112" s="65"/>
      <c r="H112" s="66" t="s">
        <v>1829</v>
      </c>
      <c r="I112" s="66" t="s">
        <v>1829</v>
      </c>
      <c r="J112" s="66"/>
    </row>
    <row r="113" spans="1:10" ht="15.75" thickBot="1">
      <c r="A113" s="61">
        <v>430558</v>
      </c>
      <c r="B113" s="62" t="s">
        <v>212</v>
      </c>
      <c r="C113" s="61">
        <v>2971</v>
      </c>
      <c r="D113" s="62">
        <v>30</v>
      </c>
      <c r="E113" s="62">
        <v>16</v>
      </c>
      <c r="F113" s="62" t="s">
        <v>1829</v>
      </c>
      <c r="G113" s="62" t="s">
        <v>1830</v>
      </c>
      <c r="H113" s="63" t="s">
        <v>1831</v>
      </c>
      <c r="I113" s="63" t="s">
        <v>1831</v>
      </c>
      <c r="J113" s="63"/>
    </row>
    <row r="114" spans="1:10" ht="15.75" thickBot="1">
      <c r="A114" s="64">
        <v>430560</v>
      </c>
      <c r="B114" s="65" t="s">
        <v>213</v>
      </c>
      <c r="C114" s="64">
        <v>3482</v>
      </c>
      <c r="D114" s="65">
        <v>12</v>
      </c>
      <c r="E114" s="65">
        <v>9</v>
      </c>
      <c r="F114" s="65"/>
      <c r="G114" s="65" t="s">
        <v>1829</v>
      </c>
      <c r="H114" s="66" t="s">
        <v>1830</v>
      </c>
      <c r="I114" s="66" t="s">
        <v>1830</v>
      </c>
      <c r="J114" s="66"/>
    </row>
    <row r="115" spans="1:10" ht="15.75" thickBot="1">
      <c r="A115" s="61">
        <v>430570</v>
      </c>
      <c r="B115" s="62" t="s">
        <v>214</v>
      </c>
      <c r="C115" s="61">
        <v>7277</v>
      </c>
      <c r="D115" s="62">
        <v>13</v>
      </c>
      <c r="E115" s="62">
        <v>17</v>
      </c>
      <c r="F115" s="62" t="s">
        <v>1829</v>
      </c>
      <c r="G115" s="62" t="s">
        <v>1830</v>
      </c>
      <c r="H115" s="63"/>
      <c r="I115" s="63" t="s">
        <v>1830</v>
      </c>
      <c r="J115" s="63"/>
    </row>
    <row r="116" spans="1:10" ht="15.75" thickBot="1">
      <c r="A116" s="64">
        <v>430580</v>
      </c>
      <c r="B116" s="65" t="s">
        <v>215</v>
      </c>
      <c r="C116" s="64">
        <v>10805</v>
      </c>
      <c r="D116" s="65">
        <v>20</v>
      </c>
      <c r="E116" s="65">
        <v>15</v>
      </c>
      <c r="F116" s="65"/>
      <c r="G116" s="65"/>
      <c r="H116" s="66" t="s">
        <v>1829</v>
      </c>
      <c r="I116" s="66" t="s">
        <v>1829</v>
      </c>
      <c r="J116" s="66"/>
    </row>
    <row r="117" spans="1:10" ht="26.25" thickBot="1">
      <c r="A117" s="61">
        <v>430583</v>
      </c>
      <c r="B117" s="62" t="s">
        <v>216</v>
      </c>
      <c r="C117" s="61">
        <v>1500</v>
      </c>
      <c r="D117" s="62">
        <v>29</v>
      </c>
      <c r="E117" s="62">
        <v>16</v>
      </c>
      <c r="F117" s="62"/>
      <c r="G117" s="62" t="s">
        <v>1829</v>
      </c>
      <c r="H117" s="63" t="s">
        <v>1830</v>
      </c>
      <c r="I117" s="63" t="s">
        <v>1830</v>
      </c>
      <c r="J117" s="63"/>
    </row>
    <row r="118" spans="1:10" ht="26.25" thickBot="1">
      <c r="A118" s="64">
        <v>430585</v>
      </c>
      <c r="B118" s="65" t="s">
        <v>217</v>
      </c>
      <c r="C118" s="64">
        <v>2392</v>
      </c>
      <c r="D118" s="65">
        <v>17</v>
      </c>
      <c r="E118" s="65">
        <v>6</v>
      </c>
      <c r="F118" s="65"/>
      <c r="G118" s="65" t="s">
        <v>1829</v>
      </c>
      <c r="H118" s="66" t="s">
        <v>1830</v>
      </c>
      <c r="I118" s="66" t="s">
        <v>1830</v>
      </c>
      <c r="J118" s="66"/>
    </row>
    <row r="119" spans="1:10" ht="26.25" thickBot="1">
      <c r="A119" s="61">
        <v>430587</v>
      </c>
      <c r="B119" s="62" t="s">
        <v>218</v>
      </c>
      <c r="C119" s="61">
        <v>2908</v>
      </c>
      <c r="D119" s="62">
        <v>13</v>
      </c>
      <c r="E119" s="62">
        <v>17</v>
      </c>
      <c r="F119" s="62"/>
      <c r="G119" s="62" t="s">
        <v>1829</v>
      </c>
      <c r="H119" s="63" t="s">
        <v>1830</v>
      </c>
      <c r="I119" s="63" t="s">
        <v>1830</v>
      </c>
      <c r="J119" s="63"/>
    </row>
    <row r="120" spans="1:10" ht="26.25" thickBot="1">
      <c r="A120" s="61">
        <v>430590</v>
      </c>
      <c r="B120" s="62" t="s">
        <v>219</v>
      </c>
      <c r="C120" s="61">
        <v>7477</v>
      </c>
      <c r="D120" s="62">
        <v>20</v>
      </c>
      <c r="E120" s="62">
        <v>15</v>
      </c>
      <c r="F120" s="62"/>
      <c r="G120" s="62" t="s">
        <v>1829</v>
      </c>
      <c r="H120" s="63" t="s">
        <v>1830</v>
      </c>
      <c r="I120" s="63" t="s">
        <v>1830</v>
      </c>
      <c r="J120" s="66"/>
    </row>
    <row r="121" spans="1:10" ht="15.75" thickBot="1">
      <c r="A121" s="61">
        <v>430593</v>
      </c>
      <c r="B121" s="62" t="s">
        <v>220</v>
      </c>
      <c r="C121" s="61">
        <v>1743</v>
      </c>
      <c r="D121" s="62">
        <v>25</v>
      </c>
      <c r="E121" s="62">
        <v>5</v>
      </c>
      <c r="F121" s="67"/>
      <c r="G121" s="67"/>
      <c r="H121" s="67" t="s">
        <v>1834</v>
      </c>
      <c r="I121" s="67" t="s">
        <v>1834</v>
      </c>
      <c r="J121" s="67"/>
    </row>
    <row r="122" spans="1:10" ht="26.25" thickBot="1">
      <c r="A122" s="64">
        <v>430595</v>
      </c>
      <c r="B122" s="65" t="s">
        <v>221</v>
      </c>
      <c r="C122" s="64">
        <v>3967</v>
      </c>
      <c r="D122" s="65">
        <v>25</v>
      </c>
      <c r="E122" s="65">
        <v>5</v>
      </c>
      <c r="F122" s="68"/>
      <c r="G122" s="68"/>
      <c r="H122" s="68" t="s">
        <v>1832</v>
      </c>
      <c r="I122" s="68" t="s">
        <v>1832</v>
      </c>
      <c r="J122" s="68"/>
    </row>
    <row r="123" spans="1:10" ht="15.75" thickBot="1">
      <c r="A123" s="61">
        <v>430597</v>
      </c>
      <c r="B123" s="62" t="s">
        <v>222</v>
      </c>
      <c r="C123" s="61">
        <v>2912</v>
      </c>
      <c r="D123" s="62">
        <v>17</v>
      </c>
      <c r="E123" s="62">
        <v>6</v>
      </c>
      <c r="F123" s="62" t="s">
        <v>1829</v>
      </c>
      <c r="G123" s="62" t="s">
        <v>1830</v>
      </c>
      <c r="H123" s="63" t="s">
        <v>1831</v>
      </c>
      <c r="I123" s="63" t="s">
        <v>1831</v>
      </c>
      <c r="J123" s="63"/>
    </row>
    <row r="124" spans="1:10" ht="15.75" thickBot="1">
      <c r="A124" s="64">
        <v>430600</v>
      </c>
      <c r="B124" s="65" t="s">
        <v>223</v>
      </c>
      <c r="C124" s="64">
        <v>13901</v>
      </c>
      <c r="D124" s="65">
        <v>13</v>
      </c>
      <c r="E124" s="65">
        <v>17</v>
      </c>
      <c r="F124" s="65" t="s">
        <v>1829</v>
      </c>
      <c r="G124" s="65" t="s">
        <v>1830</v>
      </c>
      <c r="H124" s="66" t="s">
        <v>1831</v>
      </c>
      <c r="I124" s="66" t="s">
        <v>1831</v>
      </c>
      <c r="J124" s="66"/>
    </row>
    <row r="125" spans="1:10" ht="15.75" thickBot="1">
      <c r="A125" s="61">
        <v>430605</v>
      </c>
      <c r="B125" s="62" t="s">
        <v>224</v>
      </c>
      <c r="C125" s="61">
        <v>7633</v>
      </c>
      <c r="D125" s="62">
        <v>9</v>
      </c>
      <c r="E125" s="62">
        <v>1</v>
      </c>
      <c r="F125" s="62"/>
      <c r="G125" s="62" t="s">
        <v>1829</v>
      </c>
      <c r="H125" s="63" t="s">
        <v>1830</v>
      </c>
      <c r="I125" s="63" t="s">
        <v>1830</v>
      </c>
      <c r="J125" s="63"/>
    </row>
    <row r="126" spans="1:10" ht="15.75" thickBot="1">
      <c r="A126" s="64">
        <v>430607</v>
      </c>
      <c r="B126" s="65" t="s">
        <v>225</v>
      </c>
      <c r="C126" s="64">
        <v>2885</v>
      </c>
      <c r="D126" s="65">
        <v>15</v>
      </c>
      <c r="E126" s="65">
        <v>2</v>
      </c>
      <c r="F126" s="65" t="s">
        <v>1829</v>
      </c>
      <c r="G126" s="65" t="s">
        <v>1830</v>
      </c>
      <c r="H126" s="66" t="s">
        <v>1831</v>
      </c>
      <c r="I126" s="66" t="s">
        <v>1831</v>
      </c>
      <c r="J126" s="66"/>
    </row>
    <row r="127" spans="1:10" ht="15.75" thickBot="1">
      <c r="A127" s="61">
        <v>430610</v>
      </c>
      <c r="B127" s="62" t="s">
        <v>226</v>
      </c>
      <c r="C127" s="61">
        <v>62386</v>
      </c>
      <c r="D127" s="62">
        <v>12</v>
      </c>
      <c r="E127" s="62">
        <v>9</v>
      </c>
      <c r="F127" s="62" t="s">
        <v>1829</v>
      </c>
      <c r="G127" s="62" t="s">
        <v>1830</v>
      </c>
      <c r="H127" s="63" t="s">
        <v>1831</v>
      </c>
      <c r="I127" s="63" t="s">
        <v>1831</v>
      </c>
      <c r="J127" s="63"/>
    </row>
    <row r="128" spans="1:10" ht="15.75" thickBot="1">
      <c r="A128" s="61">
        <v>430613</v>
      </c>
      <c r="B128" s="62" t="s">
        <v>227</v>
      </c>
      <c r="C128" s="61">
        <v>1891</v>
      </c>
      <c r="D128" s="62">
        <v>16</v>
      </c>
      <c r="E128" s="62">
        <v>11</v>
      </c>
      <c r="F128" s="62" t="s">
        <v>1829</v>
      </c>
      <c r="G128" s="62" t="s">
        <v>1830</v>
      </c>
      <c r="H128" s="63" t="s">
        <v>1831</v>
      </c>
      <c r="I128" s="63" t="s">
        <v>1831</v>
      </c>
      <c r="J128" s="66"/>
    </row>
    <row r="129" spans="1:10" ht="26.25" thickBot="1">
      <c r="A129" s="61">
        <v>430620</v>
      </c>
      <c r="B129" s="62" t="s">
        <v>228</v>
      </c>
      <c r="C129" s="61">
        <v>13637</v>
      </c>
      <c r="D129" s="62">
        <v>29</v>
      </c>
      <c r="E129" s="62">
        <v>16</v>
      </c>
      <c r="F129" s="62"/>
      <c r="G129" s="62"/>
      <c r="H129" s="63" t="s">
        <v>1829</v>
      </c>
      <c r="I129" s="63" t="s">
        <v>1829</v>
      </c>
      <c r="J129" s="63"/>
    </row>
    <row r="130" spans="1:10" ht="26.25" thickBot="1">
      <c r="A130" s="64">
        <v>430630</v>
      </c>
      <c r="B130" s="65" t="s">
        <v>230</v>
      </c>
      <c r="C130" s="64">
        <v>4531</v>
      </c>
      <c r="D130" s="65">
        <v>17</v>
      </c>
      <c r="E130" s="65">
        <v>6</v>
      </c>
      <c r="F130" s="65"/>
      <c r="G130" s="65"/>
      <c r="H130" s="66" t="s">
        <v>1829</v>
      </c>
      <c r="I130" s="66" t="s">
        <v>1829</v>
      </c>
      <c r="J130" s="66"/>
    </row>
    <row r="131" spans="1:10" ht="15.75" thickBot="1">
      <c r="A131" s="61">
        <v>430632</v>
      </c>
      <c r="B131" s="62" t="s">
        <v>232</v>
      </c>
      <c r="C131" s="61">
        <v>2926</v>
      </c>
      <c r="D131" s="62">
        <v>15</v>
      </c>
      <c r="E131" s="62">
        <v>2</v>
      </c>
      <c r="F131" s="62"/>
      <c r="G131" s="62" t="s">
        <v>1829</v>
      </c>
      <c r="H131" s="63" t="s">
        <v>1830</v>
      </c>
      <c r="I131" s="63" t="s">
        <v>1830</v>
      </c>
      <c r="J131" s="63"/>
    </row>
    <row r="132" spans="1:10" ht="26.25" thickBot="1">
      <c r="A132" s="64">
        <v>430635</v>
      </c>
      <c r="B132" s="65" t="s">
        <v>233</v>
      </c>
      <c r="C132" s="64">
        <v>2503</v>
      </c>
      <c r="D132" s="65">
        <v>11</v>
      </c>
      <c r="E132" s="65">
        <v>12</v>
      </c>
      <c r="F132" s="65"/>
      <c r="G132" s="65" t="s">
        <v>1829</v>
      </c>
      <c r="H132" s="66"/>
      <c r="I132" s="66" t="s">
        <v>1829</v>
      </c>
      <c r="J132" s="66"/>
    </row>
    <row r="133" spans="1:10" ht="26.25" thickBot="1">
      <c r="A133" s="61">
        <v>430637</v>
      </c>
      <c r="B133" s="62" t="s">
        <v>234</v>
      </c>
      <c r="C133" s="61">
        <v>2985</v>
      </c>
      <c r="D133" s="62">
        <v>1</v>
      </c>
      <c r="E133" s="62">
        <v>4</v>
      </c>
      <c r="F133" s="62" t="s">
        <v>1829</v>
      </c>
      <c r="G133" s="62" t="s">
        <v>1830</v>
      </c>
      <c r="H133" s="63"/>
      <c r="I133" s="63" t="s">
        <v>1830</v>
      </c>
      <c r="J133" s="63"/>
    </row>
    <row r="134" spans="1:10" ht="26.25" thickBot="1">
      <c r="A134" s="64">
        <v>430640</v>
      </c>
      <c r="B134" s="65" t="s">
        <v>235</v>
      </c>
      <c r="C134" s="64">
        <v>33479</v>
      </c>
      <c r="D134" s="65">
        <v>7</v>
      </c>
      <c r="E134" s="65">
        <v>1</v>
      </c>
      <c r="F134" s="68"/>
      <c r="G134" s="68"/>
      <c r="H134" s="68" t="s">
        <v>1832</v>
      </c>
      <c r="I134" s="68" t="s">
        <v>1832</v>
      </c>
      <c r="J134" s="68"/>
    </row>
    <row r="135" spans="1:10" ht="26.25" thickBot="1">
      <c r="A135" s="64">
        <v>430642</v>
      </c>
      <c r="B135" s="65" t="s">
        <v>237</v>
      </c>
      <c r="C135" s="64">
        <v>2131</v>
      </c>
      <c r="D135" s="65">
        <v>20</v>
      </c>
      <c r="E135" s="65">
        <v>15</v>
      </c>
      <c r="F135" s="65"/>
      <c r="G135" s="65" t="s">
        <v>1829</v>
      </c>
      <c r="H135" s="66" t="s">
        <v>1830</v>
      </c>
      <c r="I135" s="66" t="s">
        <v>1830</v>
      </c>
      <c r="J135" s="63"/>
    </row>
    <row r="136" spans="1:10" ht="26.25" thickBot="1">
      <c r="A136" s="64">
        <v>430645</v>
      </c>
      <c r="B136" s="65" t="s">
        <v>238</v>
      </c>
      <c r="C136" s="64">
        <v>3539</v>
      </c>
      <c r="D136" s="65">
        <v>29</v>
      </c>
      <c r="E136" s="65">
        <v>16</v>
      </c>
      <c r="F136" s="65"/>
      <c r="G136" s="65" t="s">
        <v>1829</v>
      </c>
      <c r="H136" s="66" t="s">
        <v>1830</v>
      </c>
      <c r="I136" s="66" t="s">
        <v>1830</v>
      </c>
      <c r="J136" s="66"/>
    </row>
    <row r="137" spans="1:10" ht="26.25" thickBot="1">
      <c r="A137" s="61">
        <v>430650</v>
      </c>
      <c r="B137" s="62" t="s">
        <v>239</v>
      </c>
      <c r="C137" s="61">
        <v>14055</v>
      </c>
      <c r="D137" s="62">
        <v>9</v>
      </c>
      <c r="E137" s="62">
        <v>1</v>
      </c>
      <c r="F137" s="62"/>
      <c r="G137" s="62"/>
      <c r="H137" s="62" t="s">
        <v>1832</v>
      </c>
      <c r="I137" s="62" t="s">
        <v>1832</v>
      </c>
      <c r="J137" s="67"/>
    </row>
    <row r="138" spans="1:10" ht="15.75" thickBot="1">
      <c r="A138" s="64">
        <v>430660</v>
      </c>
      <c r="B138" s="65" t="s">
        <v>241</v>
      </c>
      <c r="C138" s="64">
        <v>36422</v>
      </c>
      <c r="D138" s="65">
        <v>22</v>
      </c>
      <c r="E138" s="65">
        <v>7</v>
      </c>
      <c r="F138" s="65"/>
      <c r="G138" s="65" t="s">
        <v>1829</v>
      </c>
      <c r="H138" s="66" t="s">
        <v>1830</v>
      </c>
      <c r="I138" s="66" t="s">
        <v>1830</v>
      </c>
      <c r="J138" s="66"/>
    </row>
    <row r="139" spans="1:10" ht="26.25" thickBot="1">
      <c r="A139" s="61">
        <v>430655</v>
      </c>
      <c r="B139" s="62" t="s">
        <v>243</v>
      </c>
      <c r="C139" s="61">
        <v>2826</v>
      </c>
      <c r="D139" s="62">
        <v>4</v>
      </c>
      <c r="E139" s="62">
        <v>18</v>
      </c>
      <c r="F139" s="62" t="s">
        <v>1829</v>
      </c>
      <c r="G139" s="62" t="s">
        <v>1830</v>
      </c>
      <c r="H139" s="63"/>
      <c r="I139" s="63" t="s">
        <v>1830</v>
      </c>
      <c r="J139" s="63"/>
    </row>
    <row r="140" spans="1:10" ht="26.25" thickBot="1">
      <c r="A140" s="64">
        <v>430670</v>
      </c>
      <c r="B140" s="65" t="s">
        <v>244</v>
      </c>
      <c r="C140" s="64">
        <v>3312</v>
      </c>
      <c r="D140" s="65">
        <v>1</v>
      </c>
      <c r="E140" s="65">
        <v>4</v>
      </c>
      <c r="F140" s="65"/>
      <c r="G140" s="65" t="s">
        <v>1829</v>
      </c>
      <c r="H140" s="66"/>
      <c r="I140" s="66" t="s">
        <v>1829</v>
      </c>
      <c r="J140" s="66"/>
    </row>
    <row r="141" spans="1:10" ht="39" thickBot="1">
      <c r="A141" s="61">
        <v>430673</v>
      </c>
      <c r="B141" s="62" t="s">
        <v>245</v>
      </c>
      <c r="C141" s="61">
        <v>4795</v>
      </c>
      <c r="D141" s="62">
        <v>14</v>
      </c>
      <c r="E141" s="62">
        <v>14</v>
      </c>
      <c r="F141" s="62" t="s">
        <v>1829</v>
      </c>
      <c r="G141" s="62" t="s">
        <v>1830</v>
      </c>
      <c r="H141" s="63" t="s">
        <v>1831</v>
      </c>
      <c r="I141" s="63" t="s">
        <v>1831</v>
      </c>
      <c r="J141" s="63"/>
    </row>
    <row r="142" spans="1:10" ht="26.25" thickBot="1">
      <c r="A142" s="64">
        <v>430675</v>
      </c>
      <c r="B142" s="65" t="s">
        <v>246</v>
      </c>
      <c r="C142" s="64">
        <v>1952</v>
      </c>
      <c r="D142" s="65">
        <v>29</v>
      </c>
      <c r="E142" s="65">
        <v>16</v>
      </c>
      <c r="F142" s="65"/>
      <c r="G142" s="65" t="s">
        <v>1829</v>
      </c>
      <c r="H142" s="66" t="s">
        <v>1830</v>
      </c>
      <c r="I142" s="66" t="s">
        <v>1830</v>
      </c>
      <c r="J142" s="66"/>
    </row>
    <row r="143" spans="1:10" ht="26.25" thickBot="1">
      <c r="A143" s="61">
        <v>430676</v>
      </c>
      <c r="B143" s="62" t="s">
        <v>247</v>
      </c>
      <c r="C143" s="61">
        <v>41221</v>
      </c>
      <c r="D143" s="62">
        <v>9</v>
      </c>
      <c r="E143" s="62">
        <v>1</v>
      </c>
      <c r="F143" s="62"/>
      <c r="G143" s="62"/>
      <c r="H143" s="63"/>
      <c r="I143" s="63" t="s">
        <v>1833</v>
      </c>
      <c r="J143" s="63"/>
    </row>
    <row r="144" spans="1:10" ht="15.75" thickBot="1">
      <c r="A144" s="64">
        <v>430680</v>
      </c>
      <c r="B144" s="65" t="s">
        <v>249</v>
      </c>
      <c r="C144" s="64">
        <v>23543</v>
      </c>
      <c r="D144" s="65">
        <v>29</v>
      </c>
      <c r="E144" s="65">
        <v>16</v>
      </c>
      <c r="F144" s="65" t="s">
        <v>1829</v>
      </c>
      <c r="G144" s="65" t="s">
        <v>1830</v>
      </c>
      <c r="H144" s="66" t="s">
        <v>1831</v>
      </c>
      <c r="I144" s="66" t="s">
        <v>1831</v>
      </c>
      <c r="J144" s="66"/>
    </row>
    <row r="145" spans="1:10" ht="26.25" thickBot="1">
      <c r="A145" s="61">
        <v>430690</v>
      </c>
      <c r="B145" s="62" t="s">
        <v>251</v>
      </c>
      <c r="C145" s="61">
        <v>23591</v>
      </c>
      <c r="D145" s="62">
        <v>27</v>
      </c>
      <c r="E145" s="62">
        <v>8</v>
      </c>
      <c r="F145" s="62"/>
      <c r="G145" s="62" t="s">
        <v>1829</v>
      </c>
      <c r="H145" s="63" t="s">
        <v>1830</v>
      </c>
      <c r="I145" s="63" t="s">
        <v>1830</v>
      </c>
      <c r="J145" s="63"/>
    </row>
    <row r="146" spans="1:10" ht="26.25" thickBot="1">
      <c r="A146" s="64">
        <v>430692</v>
      </c>
      <c r="B146" s="65" t="s">
        <v>253</v>
      </c>
      <c r="C146" s="64">
        <v>1498</v>
      </c>
      <c r="D146" s="65">
        <v>20</v>
      </c>
      <c r="E146" s="65">
        <v>15</v>
      </c>
      <c r="F146" s="65"/>
      <c r="G146" s="65"/>
      <c r="H146" s="66"/>
      <c r="I146" s="66" t="s">
        <v>1833</v>
      </c>
      <c r="J146" s="66"/>
    </row>
    <row r="147" spans="1:10" ht="26.25" thickBot="1">
      <c r="A147" s="61">
        <v>430695</v>
      </c>
      <c r="B147" s="62" t="s">
        <v>254</v>
      </c>
      <c r="C147" s="61">
        <v>2903</v>
      </c>
      <c r="D147" s="62">
        <v>16</v>
      </c>
      <c r="E147" s="62">
        <v>11</v>
      </c>
      <c r="F147" s="62"/>
      <c r="G147" s="62"/>
      <c r="H147" s="63" t="s">
        <v>1829</v>
      </c>
      <c r="I147" s="63" t="s">
        <v>1829</v>
      </c>
      <c r="J147" s="63"/>
    </row>
    <row r="148" spans="1:10" ht="15.75" thickBot="1">
      <c r="A148" s="64">
        <v>430693</v>
      </c>
      <c r="B148" s="65" t="s">
        <v>1836</v>
      </c>
      <c r="C148" s="64">
        <v>9272</v>
      </c>
      <c r="D148" s="65">
        <v>11</v>
      </c>
      <c r="E148" s="65">
        <v>12</v>
      </c>
      <c r="F148" s="65"/>
      <c r="G148" s="65"/>
      <c r="H148" s="66" t="s">
        <v>1829</v>
      </c>
      <c r="I148" s="66" t="s">
        <v>1829</v>
      </c>
      <c r="J148" s="66"/>
    </row>
    <row r="149" spans="1:10" ht="15.75" thickBot="1">
      <c r="A149" s="64">
        <v>430697</v>
      </c>
      <c r="B149" s="65" t="s">
        <v>256</v>
      </c>
      <c r="C149" s="64">
        <v>3124</v>
      </c>
      <c r="D149" s="65">
        <v>16</v>
      </c>
      <c r="E149" s="65">
        <v>11</v>
      </c>
      <c r="F149" s="65" t="s">
        <v>1829</v>
      </c>
      <c r="G149" s="65" t="s">
        <v>1830</v>
      </c>
      <c r="H149" s="66" t="s">
        <v>1831</v>
      </c>
      <c r="I149" s="66" t="s">
        <v>1831</v>
      </c>
      <c r="J149" s="63"/>
    </row>
    <row r="150" spans="1:10" ht="15.75" thickBot="1">
      <c r="A150" s="61">
        <v>430700</v>
      </c>
      <c r="B150" s="62" t="s">
        <v>257</v>
      </c>
      <c r="C150" s="61">
        <v>109459</v>
      </c>
      <c r="D150" s="62">
        <v>16</v>
      </c>
      <c r="E150" s="62">
        <v>11</v>
      </c>
      <c r="F150" s="62" t="s">
        <v>1829</v>
      </c>
      <c r="G150" s="62" t="s">
        <v>1830</v>
      </c>
      <c r="H150" s="63" t="s">
        <v>1831</v>
      </c>
      <c r="I150" s="63" t="s">
        <v>1831</v>
      </c>
      <c r="J150" s="66"/>
    </row>
    <row r="151" spans="1:10" ht="15.75" thickBot="1">
      <c r="A151" s="61">
        <v>430705</v>
      </c>
      <c r="B151" s="62" t="s">
        <v>259</v>
      </c>
      <c r="C151" s="61">
        <v>3137</v>
      </c>
      <c r="D151" s="62">
        <v>17</v>
      </c>
      <c r="E151" s="62">
        <v>6</v>
      </c>
      <c r="F151" s="62" t="s">
        <v>1829</v>
      </c>
      <c r="G151" s="62" t="s">
        <v>1830</v>
      </c>
      <c r="H151" s="63" t="s">
        <v>1831</v>
      </c>
      <c r="I151" s="63" t="s">
        <v>1831</v>
      </c>
      <c r="J151" s="63"/>
    </row>
    <row r="152" spans="1:10" ht="15.75" thickBot="1">
      <c r="A152" s="64">
        <v>430720</v>
      </c>
      <c r="B152" s="65" t="s">
        <v>260</v>
      </c>
      <c r="C152" s="64">
        <v>5234</v>
      </c>
      <c r="D152" s="65">
        <v>16</v>
      </c>
      <c r="E152" s="65">
        <v>11</v>
      </c>
      <c r="F152" s="65" t="s">
        <v>1829</v>
      </c>
      <c r="G152" s="65" t="s">
        <v>1830</v>
      </c>
      <c r="H152" s="66" t="s">
        <v>1831</v>
      </c>
      <c r="I152" s="66" t="s">
        <v>1831</v>
      </c>
      <c r="J152" s="66"/>
    </row>
    <row r="153" spans="1:10" ht="15.75" thickBot="1">
      <c r="A153" s="61">
        <v>430730</v>
      </c>
      <c r="B153" s="62" t="s">
        <v>261</v>
      </c>
      <c r="C153" s="61">
        <v>7515</v>
      </c>
      <c r="D153" s="62">
        <v>15</v>
      </c>
      <c r="E153" s="62">
        <v>2</v>
      </c>
      <c r="F153" s="62" t="s">
        <v>1829</v>
      </c>
      <c r="G153" s="62" t="s">
        <v>1830</v>
      </c>
      <c r="H153" s="63" t="s">
        <v>1831</v>
      </c>
      <c r="I153" s="63" t="s">
        <v>1831</v>
      </c>
      <c r="J153" s="63"/>
    </row>
    <row r="154" spans="1:10" ht="15.75" thickBot="1">
      <c r="A154" s="64">
        <v>430740</v>
      </c>
      <c r="B154" s="65" t="s">
        <v>262</v>
      </c>
      <c r="C154" s="64">
        <v>3291</v>
      </c>
      <c r="D154" s="65">
        <v>24</v>
      </c>
      <c r="E154" s="65">
        <v>5</v>
      </c>
      <c r="F154" s="65" t="s">
        <v>1829</v>
      </c>
      <c r="G154" s="65" t="s">
        <v>1830</v>
      </c>
      <c r="H154" s="66" t="s">
        <v>1831</v>
      </c>
      <c r="I154" s="66" t="s">
        <v>1831</v>
      </c>
      <c r="J154" s="66"/>
    </row>
    <row r="155" spans="1:10" ht="26.25" thickBot="1">
      <c r="A155" s="61">
        <v>430745</v>
      </c>
      <c r="B155" s="62" t="s">
        <v>263</v>
      </c>
      <c r="C155" s="61">
        <v>3279</v>
      </c>
      <c r="D155" s="62">
        <v>15</v>
      </c>
      <c r="E155" s="62">
        <v>2</v>
      </c>
      <c r="F155" s="62" t="s">
        <v>1829</v>
      </c>
      <c r="G155" s="62" t="s">
        <v>1830</v>
      </c>
      <c r="H155" s="63" t="s">
        <v>1831</v>
      </c>
      <c r="I155" s="63" t="s">
        <v>1831</v>
      </c>
      <c r="J155" s="63"/>
    </row>
    <row r="156" spans="1:10" ht="15.75" thickBot="1">
      <c r="A156" s="64">
        <v>430750</v>
      </c>
      <c r="B156" s="65" t="s">
        <v>264</v>
      </c>
      <c r="C156" s="64">
        <v>15694</v>
      </c>
      <c r="D156" s="65">
        <v>19</v>
      </c>
      <c r="E156" s="65">
        <v>6</v>
      </c>
      <c r="F156" s="65" t="s">
        <v>1829</v>
      </c>
      <c r="G156" s="65" t="s">
        <v>1830</v>
      </c>
      <c r="H156" s="66" t="s">
        <v>1831</v>
      </c>
      <c r="I156" s="66" t="s">
        <v>1831</v>
      </c>
      <c r="J156" s="66"/>
    </row>
    <row r="157" spans="1:10" ht="15.75" thickBot="1">
      <c r="A157" s="61">
        <v>430755</v>
      </c>
      <c r="B157" s="62" t="s">
        <v>266</v>
      </c>
      <c r="C157" s="61">
        <v>6220</v>
      </c>
      <c r="D157" s="62">
        <v>16</v>
      </c>
      <c r="E157" s="62">
        <v>11</v>
      </c>
      <c r="F157" s="62"/>
      <c r="G157" s="62"/>
      <c r="H157" s="63" t="s">
        <v>1829</v>
      </c>
      <c r="I157" s="63" t="s">
        <v>1829</v>
      </c>
      <c r="J157" s="63"/>
    </row>
    <row r="158" spans="1:10" ht="26.25" thickBot="1">
      <c r="A158" s="64">
        <v>430760</v>
      </c>
      <c r="B158" s="65" t="s">
        <v>267</v>
      </c>
      <c r="C158" s="64">
        <v>49776</v>
      </c>
      <c r="D158" s="65">
        <v>7</v>
      </c>
      <c r="E158" s="65">
        <v>1</v>
      </c>
      <c r="F158" s="65" t="s">
        <v>1829</v>
      </c>
      <c r="G158" s="65" t="s">
        <v>1830</v>
      </c>
      <c r="H158" s="66" t="s">
        <v>1831</v>
      </c>
      <c r="I158" s="66" t="s">
        <v>1831</v>
      </c>
      <c r="J158" s="66"/>
    </row>
    <row r="159" spans="1:10" ht="15.75" thickBot="1">
      <c r="A159" s="61">
        <v>430770</v>
      </c>
      <c r="B159" s="62" t="s">
        <v>269</v>
      </c>
      <c r="C159" s="61">
        <v>86429</v>
      </c>
      <c r="D159" s="62">
        <v>8</v>
      </c>
      <c r="E159" s="62">
        <v>1</v>
      </c>
      <c r="F159" s="62" t="s">
        <v>1829</v>
      </c>
      <c r="G159" s="62" t="s">
        <v>1830</v>
      </c>
      <c r="H159" s="63" t="s">
        <v>1831</v>
      </c>
      <c r="I159" s="63" t="s">
        <v>1831</v>
      </c>
      <c r="J159" s="63"/>
    </row>
    <row r="160" spans="1:10" ht="15.75" thickBot="1">
      <c r="A160" s="64">
        <v>430780</v>
      </c>
      <c r="B160" s="65" t="s">
        <v>271</v>
      </c>
      <c r="C160" s="64">
        <v>35831</v>
      </c>
      <c r="D160" s="65">
        <v>30</v>
      </c>
      <c r="E160" s="65">
        <v>16</v>
      </c>
      <c r="F160" s="65"/>
      <c r="G160" s="65"/>
      <c r="H160" s="66"/>
      <c r="I160" s="66" t="s">
        <v>1833</v>
      </c>
      <c r="J160" s="66"/>
    </row>
    <row r="161" spans="1:10" ht="15.75" thickBot="1">
      <c r="A161" s="61">
        <v>430781</v>
      </c>
      <c r="B161" s="62" t="s">
        <v>273</v>
      </c>
      <c r="C161" s="61">
        <v>3469</v>
      </c>
      <c r="D161" s="62">
        <v>27</v>
      </c>
      <c r="E161" s="62">
        <v>8</v>
      </c>
      <c r="F161" s="62" t="s">
        <v>1829</v>
      </c>
      <c r="G161" s="62" t="s">
        <v>1830</v>
      </c>
      <c r="H161" s="63" t="s">
        <v>1831</v>
      </c>
      <c r="I161" s="63" t="s">
        <v>1831</v>
      </c>
      <c r="J161" s="63"/>
    </row>
    <row r="162" spans="1:10" ht="26.25" thickBot="1">
      <c r="A162" s="64">
        <v>430783</v>
      </c>
      <c r="B162" s="65" t="s">
        <v>274</v>
      </c>
      <c r="C162" s="64">
        <v>2723</v>
      </c>
      <c r="D162" s="65">
        <v>11</v>
      </c>
      <c r="E162" s="65">
        <v>12</v>
      </c>
      <c r="F162" s="65"/>
      <c r="G162" s="65"/>
      <c r="H162" s="66" t="s">
        <v>1829</v>
      </c>
      <c r="I162" s="66" t="s">
        <v>1829</v>
      </c>
      <c r="J162" s="66"/>
    </row>
    <row r="163" spans="1:10" ht="26.25" thickBot="1">
      <c r="A163" s="61">
        <v>430786</v>
      </c>
      <c r="B163" s="62" t="s">
        <v>275</v>
      </c>
      <c r="C163" s="61">
        <v>2710</v>
      </c>
      <c r="D163" s="62">
        <v>25</v>
      </c>
      <c r="E163" s="62">
        <v>5</v>
      </c>
      <c r="F163" s="62"/>
      <c r="G163" s="62"/>
      <c r="H163" s="62" t="s">
        <v>1832</v>
      </c>
      <c r="I163" s="62" t="s">
        <v>1832</v>
      </c>
      <c r="J163" s="67"/>
    </row>
    <row r="164" spans="1:10" ht="15.75" thickBot="1">
      <c r="A164" s="64">
        <v>430790</v>
      </c>
      <c r="B164" s="65" t="s">
        <v>276</v>
      </c>
      <c r="C164" s="64">
        <v>72410</v>
      </c>
      <c r="D164" s="65">
        <v>26</v>
      </c>
      <c r="E164" s="65">
        <v>5</v>
      </c>
      <c r="F164" s="65" t="s">
        <v>1829</v>
      </c>
      <c r="G164" s="65" t="s">
        <v>1830</v>
      </c>
      <c r="H164" s="66" t="s">
        <v>1831</v>
      </c>
      <c r="I164" s="66" t="s">
        <v>1831</v>
      </c>
      <c r="J164" s="66"/>
    </row>
    <row r="165" spans="1:10" ht="26.25" thickBot="1">
      <c r="A165" s="61">
        <v>430800</v>
      </c>
      <c r="B165" s="62" t="s">
        <v>278</v>
      </c>
      <c r="C165" s="61">
        <v>7066</v>
      </c>
      <c r="D165" s="62">
        <v>1</v>
      </c>
      <c r="E165" s="62">
        <v>4</v>
      </c>
      <c r="F165" s="62"/>
      <c r="G165" s="62" t="s">
        <v>1829</v>
      </c>
      <c r="H165" s="63" t="s">
        <v>1830</v>
      </c>
      <c r="I165" s="63" t="s">
        <v>1830</v>
      </c>
      <c r="J165" s="63"/>
    </row>
    <row r="166" spans="1:10" ht="15.75" thickBot="1">
      <c r="A166" s="61">
        <v>430805</v>
      </c>
      <c r="B166" s="62" t="s">
        <v>279</v>
      </c>
      <c r="C166" s="61">
        <v>2578</v>
      </c>
      <c r="D166" s="62">
        <v>16</v>
      </c>
      <c r="E166" s="62">
        <v>11</v>
      </c>
      <c r="F166" s="62" t="s">
        <v>1829</v>
      </c>
      <c r="G166" s="62" t="s">
        <v>1830</v>
      </c>
      <c r="H166" s="63" t="s">
        <v>1831</v>
      </c>
      <c r="I166" s="63" t="s">
        <v>1831</v>
      </c>
      <c r="J166" s="66"/>
    </row>
    <row r="167" spans="1:10" ht="26.25" thickBot="1">
      <c r="A167" s="61">
        <v>430807</v>
      </c>
      <c r="B167" s="62" t="s">
        <v>280</v>
      </c>
      <c r="C167" s="61">
        <v>4570</v>
      </c>
      <c r="D167" s="62">
        <v>30</v>
      </c>
      <c r="E167" s="62">
        <v>16</v>
      </c>
      <c r="F167" s="62" t="s">
        <v>1829</v>
      </c>
      <c r="G167" s="62" t="s">
        <v>1830</v>
      </c>
      <c r="H167" s="63" t="s">
        <v>1831</v>
      </c>
      <c r="I167" s="63" t="s">
        <v>1831</v>
      </c>
      <c r="J167" s="63"/>
    </row>
    <row r="168" spans="1:10" ht="15.75" thickBot="1">
      <c r="A168" s="64">
        <v>430810</v>
      </c>
      <c r="B168" s="65" t="s">
        <v>281</v>
      </c>
      <c r="C168" s="64">
        <v>14501</v>
      </c>
      <c r="D168" s="65">
        <v>26</v>
      </c>
      <c r="E168" s="65">
        <v>5</v>
      </c>
      <c r="F168" s="65" t="s">
        <v>1829</v>
      </c>
      <c r="G168" s="65" t="s">
        <v>1830</v>
      </c>
      <c r="H168" s="66" t="s">
        <v>1831</v>
      </c>
      <c r="I168" s="66" t="s">
        <v>1831</v>
      </c>
      <c r="J168" s="66"/>
    </row>
    <row r="169" spans="1:10" ht="26.25" thickBot="1">
      <c r="A169" s="61">
        <v>430820</v>
      </c>
      <c r="B169" s="62" t="s">
        <v>282</v>
      </c>
      <c r="C169" s="61">
        <v>32121</v>
      </c>
      <c r="D169" s="62">
        <v>26</v>
      </c>
      <c r="E169" s="62">
        <v>5</v>
      </c>
      <c r="F169" s="62"/>
      <c r="G169" s="62"/>
      <c r="H169" s="62" t="s">
        <v>1832</v>
      </c>
      <c r="I169" s="62" t="s">
        <v>1832</v>
      </c>
      <c r="J169" s="67"/>
    </row>
    <row r="170" spans="1:10" ht="26.25" thickBot="1">
      <c r="A170" s="64">
        <v>430825</v>
      </c>
      <c r="B170" s="65" t="s">
        <v>284</v>
      </c>
      <c r="C170" s="64">
        <v>1759</v>
      </c>
      <c r="D170" s="65">
        <v>16</v>
      </c>
      <c r="E170" s="65">
        <v>11</v>
      </c>
      <c r="F170" s="65"/>
      <c r="G170" s="65"/>
      <c r="H170" s="66"/>
      <c r="I170" s="66" t="s">
        <v>1833</v>
      </c>
      <c r="J170" s="66"/>
    </row>
    <row r="171" spans="1:10" ht="26.25" thickBot="1">
      <c r="A171" s="64">
        <v>430830</v>
      </c>
      <c r="B171" s="65" t="s">
        <v>285</v>
      </c>
      <c r="C171" s="64">
        <v>10093</v>
      </c>
      <c r="D171" s="65">
        <v>19</v>
      </c>
      <c r="E171" s="65">
        <v>6</v>
      </c>
      <c r="F171" s="65"/>
      <c r="G171" s="65" t="s">
        <v>1829</v>
      </c>
      <c r="H171" s="66" t="s">
        <v>1830</v>
      </c>
      <c r="I171" s="66" t="s">
        <v>1830</v>
      </c>
      <c r="J171" s="63"/>
    </row>
    <row r="172" spans="1:10" ht="26.25" thickBot="1">
      <c r="A172" s="64">
        <v>430840</v>
      </c>
      <c r="B172" s="65" t="s">
        <v>286</v>
      </c>
      <c r="C172" s="64">
        <v>7269</v>
      </c>
      <c r="D172" s="65">
        <v>1</v>
      </c>
      <c r="E172" s="65">
        <v>4</v>
      </c>
      <c r="F172" s="68"/>
      <c r="G172" s="68"/>
      <c r="H172" s="68" t="s">
        <v>1832</v>
      </c>
      <c r="I172" s="68" t="s">
        <v>1832</v>
      </c>
      <c r="J172" s="68"/>
    </row>
    <row r="173" spans="1:10" ht="15.75" thickBot="1">
      <c r="A173" s="61">
        <v>430843</v>
      </c>
      <c r="B173" s="62" t="s">
        <v>288</v>
      </c>
      <c r="C173" s="61">
        <v>2562</v>
      </c>
      <c r="D173" s="62">
        <v>29</v>
      </c>
      <c r="E173" s="62">
        <v>16</v>
      </c>
      <c r="F173" s="62"/>
      <c r="G173" s="62" t="s">
        <v>1829</v>
      </c>
      <c r="H173" s="63" t="s">
        <v>1830</v>
      </c>
      <c r="I173" s="63" t="s">
        <v>1830</v>
      </c>
      <c r="J173" s="63"/>
    </row>
    <row r="174" spans="1:10" ht="26.25" thickBot="1">
      <c r="A174" s="64">
        <v>430845</v>
      </c>
      <c r="B174" s="65" t="s">
        <v>289</v>
      </c>
      <c r="C174" s="64">
        <v>4645</v>
      </c>
      <c r="D174" s="65">
        <v>12</v>
      </c>
      <c r="E174" s="65">
        <v>9</v>
      </c>
      <c r="F174" s="65" t="s">
        <v>1829</v>
      </c>
      <c r="G174" s="65" t="s">
        <v>1830</v>
      </c>
      <c r="H174" s="66" t="s">
        <v>1831</v>
      </c>
      <c r="I174" s="66" t="s">
        <v>1831</v>
      </c>
      <c r="J174" s="66"/>
    </row>
    <row r="175" spans="1:10" ht="26.25" thickBot="1">
      <c r="A175" s="61">
        <v>430850</v>
      </c>
      <c r="B175" s="62" t="s">
        <v>290</v>
      </c>
      <c r="C175" s="61">
        <v>34251</v>
      </c>
      <c r="D175" s="62">
        <v>15</v>
      </c>
      <c r="E175" s="62">
        <v>2</v>
      </c>
      <c r="F175" s="62" t="s">
        <v>1829</v>
      </c>
      <c r="G175" s="62" t="s">
        <v>1830</v>
      </c>
      <c r="H175" s="63" t="s">
        <v>1831</v>
      </c>
      <c r="I175" s="63" t="s">
        <v>1831</v>
      </c>
      <c r="J175" s="63"/>
    </row>
    <row r="176" spans="1:10" ht="26.25" thickBot="1">
      <c r="A176" s="64">
        <v>430860</v>
      </c>
      <c r="B176" s="65" t="s">
        <v>292</v>
      </c>
      <c r="C176" s="64">
        <v>36433</v>
      </c>
      <c r="D176" s="65">
        <v>25</v>
      </c>
      <c r="E176" s="65">
        <v>5</v>
      </c>
      <c r="F176" s="68"/>
      <c r="G176" s="68"/>
      <c r="H176" s="68" t="s">
        <v>1832</v>
      </c>
      <c r="I176" s="68" t="s">
        <v>1832</v>
      </c>
      <c r="J176" s="68"/>
    </row>
    <row r="177" spans="1:10" ht="15.75" thickBot="1">
      <c r="A177" s="61">
        <v>430865</v>
      </c>
      <c r="B177" s="62" t="s">
        <v>294</v>
      </c>
      <c r="C177" s="61">
        <v>2924</v>
      </c>
      <c r="D177" s="62">
        <v>11</v>
      </c>
      <c r="E177" s="62">
        <v>12</v>
      </c>
      <c r="F177" s="62" t="s">
        <v>1829</v>
      </c>
      <c r="G177" s="62" t="s">
        <v>1830</v>
      </c>
      <c r="H177" s="63" t="s">
        <v>1831</v>
      </c>
      <c r="I177" s="63" t="s">
        <v>1831</v>
      </c>
      <c r="J177" s="63"/>
    </row>
    <row r="178" spans="1:10" ht="15.75" thickBot="1">
      <c r="A178" s="61">
        <v>430870</v>
      </c>
      <c r="B178" s="62" t="s">
        <v>295</v>
      </c>
      <c r="C178" s="61">
        <v>5850</v>
      </c>
      <c r="D178" s="62">
        <v>16</v>
      </c>
      <c r="E178" s="62">
        <v>11</v>
      </c>
      <c r="F178" s="62" t="s">
        <v>1829</v>
      </c>
      <c r="G178" s="62" t="s">
        <v>1830</v>
      </c>
      <c r="H178" s="63" t="s">
        <v>1831</v>
      </c>
      <c r="I178" s="63" t="s">
        <v>1831</v>
      </c>
      <c r="J178" s="66"/>
    </row>
    <row r="179" spans="1:10" ht="26.25" thickBot="1">
      <c r="A179" s="61">
        <v>430880</v>
      </c>
      <c r="B179" s="62" t="s">
        <v>296</v>
      </c>
      <c r="C179" s="61">
        <v>8381</v>
      </c>
      <c r="D179" s="62">
        <v>9</v>
      </c>
      <c r="E179" s="62">
        <v>1</v>
      </c>
      <c r="F179" s="62"/>
      <c r="G179" s="62"/>
      <c r="H179" s="63" t="s">
        <v>1829</v>
      </c>
      <c r="I179" s="63" t="s">
        <v>1829</v>
      </c>
      <c r="J179" s="63"/>
    </row>
    <row r="180" spans="1:10" ht="15.75" thickBot="1">
      <c r="A180" s="61">
        <v>430885</v>
      </c>
      <c r="B180" s="62" t="s">
        <v>297</v>
      </c>
      <c r="C180" s="61">
        <v>1938</v>
      </c>
      <c r="D180" s="62">
        <v>17</v>
      </c>
      <c r="E180" s="62">
        <v>6</v>
      </c>
      <c r="F180" s="62" t="s">
        <v>1829</v>
      </c>
      <c r="G180" s="62" t="s">
        <v>1830</v>
      </c>
      <c r="H180" s="63" t="s">
        <v>1831</v>
      </c>
      <c r="I180" s="63" t="s">
        <v>1831</v>
      </c>
      <c r="J180" s="66"/>
    </row>
    <row r="181" spans="1:10" ht="26.25" thickBot="1">
      <c r="A181" s="64">
        <v>430890</v>
      </c>
      <c r="B181" s="65" t="s">
        <v>298</v>
      </c>
      <c r="C181" s="64">
        <v>17647</v>
      </c>
      <c r="D181" s="65">
        <v>16</v>
      </c>
      <c r="E181" s="65">
        <v>11</v>
      </c>
      <c r="F181" s="65" t="s">
        <v>1829</v>
      </c>
      <c r="G181" s="65" t="s">
        <v>1830</v>
      </c>
      <c r="H181" s="66"/>
      <c r="I181" s="66" t="s">
        <v>1830</v>
      </c>
      <c r="J181" s="63"/>
    </row>
    <row r="182" spans="1:10" ht="15.75" thickBot="1">
      <c r="A182" s="64">
        <v>430900</v>
      </c>
      <c r="B182" s="65" t="s">
        <v>300</v>
      </c>
      <c r="C182" s="64">
        <v>16249</v>
      </c>
      <c r="D182" s="65">
        <v>14</v>
      </c>
      <c r="E182" s="65">
        <v>14</v>
      </c>
      <c r="F182" s="65"/>
      <c r="G182" s="65" t="s">
        <v>1829</v>
      </c>
      <c r="H182" s="66"/>
      <c r="I182" s="66" t="s">
        <v>1829</v>
      </c>
      <c r="J182" s="66"/>
    </row>
    <row r="183" spans="1:10" ht="26.25" thickBot="1">
      <c r="A183" s="61">
        <v>430905</v>
      </c>
      <c r="B183" s="62" t="s">
        <v>301</v>
      </c>
      <c r="C183" s="61">
        <v>8047</v>
      </c>
      <c r="D183" s="62">
        <v>10</v>
      </c>
      <c r="E183" s="62">
        <v>1</v>
      </c>
      <c r="F183" s="67"/>
      <c r="G183" s="67"/>
      <c r="H183" s="62" t="s">
        <v>1832</v>
      </c>
      <c r="I183" s="62" t="s">
        <v>1832</v>
      </c>
      <c r="J183" s="67"/>
    </row>
    <row r="184" spans="1:10" ht="15.75" thickBot="1">
      <c r="A184" s="64">
        <v>430910</v>
      </c>
      <c r="B184" s="65" t="s">
        <v>302</v>
      </c>
      <c r="C184" s="64">
        <v>39621</v>
      </c>
      <c r="D184" s="65">
        <v>23</v>
      </c>
      <c r="E184" s="65">
        <v>5</v>
      </c>
      <c r="F184" s="65" t="s">
        <v>1829</v>
      </c>
      <c r="G184" s="65" t="s">
        <v>1830</v>
      </c>
      <c r="H184" s="66" t="s">
        <v>1831</v>
      </c>
      <c r="I184" s="66" t="s">
        <v>1831</v>
      </c>
      <c r="J184" s="66"/>
    </row>
    <row r="185" spans="1:10" ht="26.25" thickBot="1">
      <c r="A185" s="64">
        <v>430912</v>
      </c>
      <c r="B185" s="65" t="s">
        <v>304</v>
      </c>
      <c r="C185" s="64">
        <v>2541</v>
      </c>
      <c r="D185" s="65">
        <v>20</v>
      </c>
      <c r="E185" s="65">
        <v>15</v>
      </c>
      <c r="F185" s="65" t="s">
        <v>1829</v>
      </c>
      <c r="G185" s="65" t="s">
        <v>1830</v>
      </c>
      <c r="H185" s="66" t="s">
        <v>1831</v>
      </c>
      <c r="I185" s="66" t="s">
        <v>1831</v>
      </c>
      <c r="J185" s="63"/>
    </row>
    <row r="186" spans="1:10" ht="26.25" thickBot="1">
      <c r="A186" s="64">
        <v>430915</v>
      </c>
      <c r="B186" s="65" t="s">
        <v>305</v>
      </c>
      <c r="C186" s="64">
        <v>3941</v>
      </c>
      <c r="D186" s="65">
        <v>28</v>
      </c>
      <c r="E186" s="65">
        <v>13</v>
      </c>
      <c r="F186" s="65" t="s">
        <v>1829</v>
      </c>
      <c r="G186" s="65" t="s">
        <v>1830</v>
      </c>
      <c r="H186" s="66" t="s">
        <v>1831</v>
      </c>
      <c r="I186" s="66" t="s">
        <v>1831</v>
      </c>
      <c r="J186" s="66"/>
    </row>
    <row r="187" spans="1:10" ht="26.25" thickBot="1">
      <c r="A187" s="61">
        <v>430920</v>
      </c>
      <c r="B187" s="62" t="s">
        <v>307</v>
      </c>
      <c r="C187" s="61">
        <v>277949</v>
      </c>
      <c r="D187" s="62">
        <v>10</v>
      </c>
      <c r="E187" s="62">
        <v>1</v>
      </c>
      <c r="F187" s="62"/>
      <c r="G187" s="62"/>
      <c r="H187" s="62" t="s">
        <v>1832</v>
      </c>
      <c r="I187" s="62" t="s">
        <v>1832</v>
      </c>
      <c r="J187" s="67"/>
    </row>
    <row r="188" spans="1:10" ht="15.75" thickBot="1">
      <c r="A188" s="64">
        <v>430925</v>
      </c>
      <c r="B188" s="65" t="s">
        <v>309</v>
      </c>
      <c r="C188" s="64">
        <v>1568</v>
      </c>
      <c r="D188" s="65">
        <v>25</v>
      </c>
      <c r="E188" s="65">
        <v>5</v>
      </c>
      <c r="F188" s="65"/>
      <c r="G188" s="65"/>
      <c r="H188" s="66" t="s">
        <v>1829</v>
      </c>
      <c r="I188" s="66" t="s">
        <v>1829</v>
      </c>
      <c r="J188" s="66"/>
    </row>
    <row r="189" spans="1:10" ht="26.25" thickBot="1">
      <c r="A189" s="61">
        <v>430930</v>
      </c>
      <c r="B189" s="62" t="s">
        <v>310</v>
      </c>
      <c r="C189" s="61">
        <v>99202</v>
      </c>
      <c r="D189" s="62">
        <v>9</v>
      </c>
      <c r="E189" s="62">
        <v>1</v>
      </c>
      <c r="F189" s="62"/>
      <c r="G189" s="62"/>
      <c r="H189" s="62" t="s">
        <v>1832</v>
      </c>
      <c r="I189" s="62" t="s">
        <v>1832</v>
      </c>
      <c r="J189" s="67"/>
    </row>
    <row r="190" spans="1:10" ht="15.75" thickBot="1">
      <c r="A190" s="64">
        <v>430940</v>
      </c>
      <c r="B190" s="65" t="s">
        <v>312</v>
      </c>
      <c r="C190" s="64">
        <v>27455</v>
      </c>
      <c r="D190" s="65">
        <v>25</v>
      </c>
      <c r="E190" s="65">
        <v>5</v>
      </c>
      <c r="F190" s="65" t="s">
        <v>1829</v>
      </c>
      <c r="G190" s="65" t="s">
        <v>1830</v>
      </c>
      <c r="H190" s="66" t="s">
        <v>1831</v>
      </c>
      <c r="I190" s="66" t="s">
        <v>1831</v>
      </c>
      <c r="J190" s="66"/>
    </row>
    <row r="191" spans="1:10" ht="26.25" thickBot="1">
      <c r="A191" s="61">
        <v>430950</v>
      </c>
      <c r="B191" s="62" t="s">
        <v>314</v>
      </c>
      <c r="C191" s="61">
        <v>7932</v>
      </c>
      <c r="D191" s="62">
        <v>11</v>
      </c>
      <c r="E191" s="62">
        <v>12</v>
      </c>
      <c r="F191" s="62"/>
      <c r="G191" s="62" t="s">
        <v>1829</v>
      </c>
      <c r="H191" s="63" t="s">
        <v>1830</v>
      </c>
      <c r="I191" s="63" t="s">
        <v>1830</v>
      </c>
      <c r="J191" s="63"/>
    </row>
    <row r="192" spans="1:10" ht="15.75" thickBot="1">
      <c r="A192" s="64">
        <v>430955</v>
      </c>
      <c r="B192" s="65" t="s">
        <v>315</v>
      </c>
      <c r="C192" s="64">
        <v>5292</v>
      </c>
      <c r="D192" s="65">
        <v>8</v>
      </c>
      <c r="E192" s="65">
        <v>1</v>
      </c>
      <c r="F192" s="65"/>
      <c r="G192" s="65" t="s">
        <v>1829</v>
      </c>
      <c r="H192" s="66" t="s">
        <v>1830</v>
      </c>
      <c r="I192" s="66" t="s">
        <v>1830</v>
      </c>
      <c r="J192" s="66"/>
    </row>
    <row r="193" spans="1:10" ht="15.75" thickBot="1">
      <c r="A193" s="61">
        <v>430710</v>
      </c>
      <c r="B193" s="62" t="s">
        <v>316</v>
      </c>
      <c r="C193" s="61">
        <v>6625</v>
      </c>
      <c r="D193" s="62">
        <v>21</v>
      </c>
      <c r="E193" s="62">
        <v>3</v>
      </c>
      <c r="F193" s="62"/>
      <c r="G193" s="62"/>
      <c r="H193" s="63"/>
      <c r="I193" s="63" t="s">
        <v>1833</v>
      </c>
      <c r="J193" s="63"/>
    </row>
    <row r="194" spans="1:10" ht="15.75" thickBot="1">
      <c r="A194" s="64">
        <v>430957</v>
      </c>
      <c r="B194" s="65" t="s">
        <v>317</v>
      </c>
      <c r="C194" s="64">
        <v>2969</v>
      </c>
      <c r="D194" s="65">
        <v>28</v>
      </c>
      <c r="E194" s="65">
        <v>13</v>
      </c>
      <c r="F194" s="65"/>
      <c r="G194" s="65"/>
      <c r="H194" s="66"/>
      <c r="I194" s="66" t="s">
        <v>1833</v>
      </c>
      <c r="J194" s="66"/>
    </row>
    <row r="195" spans="1:10" ht="15.75" thickBot="1">
      <c r="A195" s="61">
        <v>430960</v>
      </c>
      <c r="B195" s="62" t="s">
        <v>319</v>
      </c>
      <c r="C195" s="61">
        <v>20253</v>
      </c>
      <c r="D195" s="62">
        <v>14</v>
      </c>
      <c r="E195" s="62">
        <v>14</v>
      </c>
      <c r="F195" s="62"/>
      <c r="G195" s="62"/>
      <c r="H195" s="63"/>
      <c r="I195" s="63" t="s">
        <v>1833</v>
      </c>
      <c r="J195" s="63"/>
    </row>
    <row r="196" spans="1:10" ht="15.75" thickBot="1">
      <c r="A196" s="64">
        <v>430965</v>
      </c>
      <c r="B196" s="65" t="s">
        <v>320</v>
      </c>
      <c r="C196" s="64">
        <v>5857</v>
      </c>
      <c r="D196" s="65">
        <v>22</v>
      </c>
      <c r="E196" s="65">
        <v>7</v>
      </c>
      <c r="F196" s="65" t="s">
        <v>1829</v>
      </c>
      <c r="G196" s="65" t="s">
        <v>1830</v>
      </c>
      <c r="H196" s="66" t="s">
        <v>1831</v>
      </c>
      <c r="I196" s="66" t="s">
        <v>1831</v>
      </c>
      <c r="J196" s="66"/>
    </row>
    <row r="197" spans="1:10" ht="15.75" thickBot="1">
      <c r="A197" s="61">
        <v>430970</v>
      </c>
      <c r="B197" s="62" t="s">
        <v>321</v>
      </c>
      <c r="C197" s="61">
        <v>5025</v>
      </c>
      <c r="D197" s="62">
        <v>13</v>
      </c>
      <c r="E197" s="62">
        <v>17</v>
      </c>
      <c r="F197" s="62" t="s">
        <v>1829</v>
      </c>
      <c r="G197" s="62" t="s">
        <v>1830</v>
      </c>
      <c r="H197" s="63" t="s">
        <v>1831</v>
      </c>
      <c r="I197" s="63" t="s">
        <v>1831</v>
      </c>
      <c r="J197" s="63"/>
    </row>
    <row r="198" spans="1:10" ht="15.75" thickBot="1">
      <c r="A198" s="64">
        <v>430975</v>
      </c>
      <c r="B198" s="65" t="s">
        <v>322</v>
      </c>
      <c r="C198" s="64">
        <v>4132</v>
      </c>
      <c r="D198" s="65">
        <v>27</v>
      </c>
      <c r="E198" s="65">
        <v>8</v>
      </c>
      <c r="F198" s="65"/>
      <c r="G198" s="65" t="s">
        <v>1829</v>
      </c>
      <c r="H198" s="66" t="s">
        <v>1830</v>
      </c>
      <c r="I198" s="66" t="s">
        <v>1830</v>
      </c>
      <c r="J198" s="66"/>
    </row>
    <row r="199" spans="1:10" ht="26.25" thickBot="1">
      <c r="A199" s="61">
        <v>430980</v>
      </c>
      <c r="B199" s="62" t="s">
        <v>324</v>
      </c>
      <c r="C199" s="61">
        <v>4931</v>
      </c>
      <c r="D199" s="62">
        <v>18</v>
      </c>
      <c r="E199" s="62">
        <v>6</v>
      </c>
      <c r="F199" s="62"/>
      <c r="G199" s="62"/>
      <c r="H199" s="62" t="s">
        <v>1832</v>
      </c>
      <c r="I199" s="62" t="s">
        <v>1832</v>
      </c>
      <c r="J199" s="67"/>
    </row>
    <row r="200" spans="1:10" ht="26.25" thickBot="1">
      <c r="A200" s="64">
        <v>430990</v>
      </c>
      <c r="B200" s="65" t="s">
        <v>325</v>
      </c>
      <c r="C200" s="64">
        <v>8104</v>
      </c>
      <c r="D200" s="65">
        <v>18</v>
      </c>
      <c r="E200" s="65">
        <v>6</v>
      </c>
      <c r="F200" s="68"/>
      <c r="G200" s="68"/>
      <c r="H200" s="68" t="s">
        <v>1832</v>
      </c>
      <c r="I200" s="68" t="s">
        <v>1832</v>
      </c>
      <c r="J200" s="68"/>
    </row>
    <row r="201" spans="1:10" ht="15.75" thickBot="1">
      <c r="A201" s="61">
        <v>430995</v>
      </c>
      <c r="B201" s="62" t="s">
        <v>326</v>
      </c>
      <c r="C201" s="61">
        <v>3974</v>
      </c>
      <c r="D201" s="62">
        <v>19</v>
      </c>
      <c r="E201" s="62">
        <v>6</v>
      </c>
      <c r="F201" s="62"/>
      <c r="G201" s="62"/>
      <c r="H201" s="63"/>
      <c r="I201" s="63" t="s">
        <v>1833</v>
      </c>
      <c r="J201" s="63"/>
    </row>
    <row r="202" spans="1:10" ht="15.75" thickBot="1">
      <c r="A202" s="64">
        <v>431000</v>
      </c>
      <c r="B202" s="65" t="s">
        <v>328</v>
      </c>
      <c r="C202" s="64">
        <v>22457</v>
      </c>
      <c r="D202" s="65">
        <v>12</v>
      </c>
      <c r="E202" s="65">
        <v>9</v>
      </c>
      <c r="F202" s="65" t="s">
        <v>1829</v>
      </c>
      <c r="G202" s="65" t="s">
        <v>1830</v>
      </c>
      <c r="H202" s="66" t="s">
        <v>1831</v>
      </c>
      <c r="I202" s="66" t="s">
        <v>1831</v>
      </c>
      <c r="J202" s="66"/>
    </row>
    <row r="203" spans="1:10" ht="15.75" thickBot="1">
      <c r="A203" s="61">
        <v>431010</v>
      </c>
      <c r="B203" s="62" t="s">
        <v>329</v>
      </c>
      <c r="C203" s="61">
        <v>36922</v>
      </c>
      <c r="D203" s="62">
        <v>6</v>
      </c>
      <c r="E203" s="62">
        <v>1</v>
      </c>
      <c r="F203" s="62" t="s">
        <v>1829</v>
      </c>
      <c r="G203" s="62" t="s">
        <v>1830</v>
      </c>
      <c r="H203" s="63" t="s">
        <v>1831</v>
      </c>
      <c r="I203" s="63" t="s">
        <v>1831</v>
      </c>
      <c r="J203" s="63"/>
    </row>
    <row r="204" spans="1:10" ht="15.75" thickBot="1">
      <c r="A204" s="64">
        <v>431020</v>
      </c>
      <c r="B204" s="65" t="s">
        <v>330</v>
      </c>
      <c r="C204" s="64">
        <v>89067</v>
      </c>
      <c r="D204" s="65">
        <v>13</v>
      </c>
      <c r="E204" s="65">
        <v>17</v>
      </c>
      <c r="F204" s="65" t="s">
        <v>1829</v>
      </c>
      <c r="G204" s="65" t="s">
        <v>1830</v>
      </c>
      <c r="H204" s="66" t="s">
        <v>1831</v>
      </c>
      <c r="I204" s="66" t="s">
        <v>1831</v>
      </c>
      <c r="J204" s="66"/>
    </row>
    <row r="205" spans="1:10" ht="15.75" thickBot="1">
      <c r="A205" s="61">
        <v>431030</v>
      </c>
      <c r="B205" s="62" t="s">
        <v>331</v>
      </c>
      <c r="C205" s="61">
        <v>4168</v>
      </c>
      <c r="D205" s="62">
        <v>29</v>
      </c>
      <c r="E205" s="62">
        <v>16</v>
      </c>
      <c r="F205" s="62"/>
      <c r="G205" s="62" t="s">
        <v>1829</v>
      </c>
      <c r="H205" s="63"/>
      <c r="I205" s="63" t="s">
        <v>1829</v>
      </c>
      <c r="J205" s="63"/>
    </row>
    <row r="206" spans="1:10" ht="15.75" thickBot="1">
      <c r="A206" s="64">
        <v>431033</v>
      </c>
      <c r="B206" s="65" t="s">
        <v>332</v>
      </c>
      <c r="C206" s="64">
        <v>25056</v>
      </c>
      <c r="D206" s="65">
        <v>5</v>
      </c>
      <c r="E206" s="65">
        <v>18</v>
      </c>
      <c r="F206" s="65" t="s">
        <v>1829</v>
      </c>
      <c r="G206" s="65" t="s">
        <v>1830</v>
      </c>
      <c r="H206" s="66" t="s">
        <v>1831</v>
      </c>
      <c r="I206" s="66" t="s">
        <v>1831</v>
      </c>
      <c r="J206" s="66"/>
    </row>
    <row r="207" spans="1:10" ht="15.75" thickBot="1">
      <c r="A207" s="61">
        <v>431036</v>
      </c>
      <c r="B207" s="62" t="s">
        <v>334</v>
      </c>
      <c r="C207" s="61">
        <v>3490</v>
      </c>
      <c r="D207" s="62">
        <v>30</v>
      </c>
      <c r="E207" s="62">
        <v>16</v>
      </c>
      <c r="F207" s="62" t="s">
        <v>1829</v>
      </c>
      <c r="G207" s="62" t="s">
        <v>1830</v>
      </c>
      <c r="H207" s="63" t="s">
        <v>1831</v>
      </c>
      <c r="I207" s="63" t="s">
        <v>1831</v>
      </c>
      <c r="J207" s="63"/>
    </row>
    <row r="208" spans="1:10" ht="26.25" thickBot="1">
      <c r="A208" s="64">
        <v>431040</v>
      </c>
      <c r="B208" s="65" t="s">
        <v>335</v>
      </c>
      <c r="C208" s="64">
        <v>6665</v>
      </c>
      <c r="D208" s="65">
        <v>14</v>
      </c>
      <c r="E208" s="65">
        <v>14</v>
      </c>
      <c r="F208" s="65"/>
      <c r="G208" s="65" t="s">
        <v>1829</v>
      </c>
      <c r="H208" s="66" t="s">
        <v>1830</v>
      </c>
      <c r="I208" s="66" t="s">
        <v>1830</v>
      </c>
      <c r="J208" s="66"/>
    </row>
    <row r="209" spans="1:10" ht="15.75" thickBot="1">
      <c r="A209" s="61">
        <v>431041</v>
      </c>
      <c r="B209" s="62" t="s">
        <v>336</v>
      </c>
      <c r="C209" s="61">
        <v>2294</v>
      </c>
      <c r="D209" s="62">
        <v>13</v>
      </c>
      <c r="E209" s="62">
        <v>17</v>
      </c>
      <c r="F209" s="62" t="s">
        <v>1829</v>
      </c>
      <c r="G209" s="62" t="s">
        <v>1830</v>
      </c>
      <c r="H209" s="63" t="s">
        <v>1831</v>
      </c>
      <c r="I209" s="63" t="s">
        <v>1831</v>
      </c>
      <c r="J209" s="63"/>
    </row>
    <row r="210" spans="1:10" ht="15.75" thickBot="1">
      <c r="A210" s="64">
        <v>431043</v>
      </c>
      <c r="B210" s="65" t="s">
        <v>337</v>
      </c>
      <c r="C210" s="64">
        <v>6025</v>
      </c>
      <c r="D210" s="65">
        <v>26</v>
      </c>
      <c r="E210" s="65">
        <v>5</v>
      </c>
      <c r="F210" s="65" t="s">
        <v>1829</v>
      </c>
      <c r="G210" s="65" t="s">
        <v>1830</v>
      </c>
      <c r="H210" s="66" t="s">
        <v>1831</v>
      </c>
      <c r="I210" s="66" t="s">
        <v>1831</v>
      </c>
      <c r="J210" s="66"/>
    </row>
    <row r="211" spans="1:10" ht="26.25" thickBot="1">
      <c r="A211" s="61">
        <v>431046</v>
      </c>
      <c r="B211" s="62" t="s">
        <v>338</v>
      </c>
      <c r="C211" s="61">
        <v>1996</v>
      </c>
      <c r="D211" s="62">
        <v>16</v>
      </c>
      <c r="E211" s="62">
        <v>11</v>
      </c>
      <c r="F211" s="62" t="s">
        <v>1829</v>
      </c>
      <c r="G211" s="62" t="s">
        <v>1830</v>
      </c>
      <c r="H211" s="63" t="s">
        <v>1831</v>
      </c>
      <c r="I211" s="63" t="s">
        <v>1831</v>
      </c>
      <c r="J211" s="63"/>
    </row>
    <row r="212" spans="1:10" ht="15.75" thickBot="1">
      <c r="A212" s="64">
        <v>431050</v>
      </c>
      <c r="B212" s="65" t="s">
        <v>339</v>
      </c>
      <c r="C212" s="64">
        <v>8036</v>
      </c>
      <c r="D212" s="65">
        <v>15</v>
      </c>
      <c r="E212" s="65">
        <v>2</v>
      </c>
      <c r="F212" s="65" t="s">
        <v>1829</v>
      </c>
      <c r="G212" s="65" t="s">
        <v>1830</v>
      </c>
      <c r="H212" s="66" t="s">
        <v>1831</v>
      </c>
      <c r="I212" s="66" t="s">
        <v>1831</v>
      </c>
      <c r="J212" s="66"/>
    </row>
    <row r="213" spans="1:10" ht="15.75" thickBot="1">
      <c r="A213" s="61">
        <v>431053</v>
      </c>
      <c r="B213" s="62" t="s">
        <v>340</v>
      </c>
      <c r="C213" s="61">
        <v>5549</v>
      </c>
      <c r="D213" s="62">
        <v>1</v>
      </c>
      <c r="E213" s="62">
        <v>4</v>
      </c>
      <c r="F213" s="67"/>
      <c r="G213" s="67"/>
      <c r="H213" s="67" t="s">
        <v>1834</v>
      </c>
      <c r="I213" s="67" t="s">
        <v>1834</v>
      </c>
      <c r="J213" s="67"/>
    </row>
    <row r="214" spans="1:10" ht="26.25" thickBot="1">
      <c r="A214" s="64">
        <v>431055</v>
      </c>
      <c r="B214" s="65" t="s">
        <v>342</v>
      </c>
      <c r="C214" s="64">
        <v>3224</v>
      </c>
      <c r="D214" s="65">
        <v>2</v>
      </c>
      <c r="E214" s="65">
        <v>4</v>
      </c>
      <c r="F214" s="68"/>
      <c r="G214" s="68"/>
      <c r="H214" s="68" t="s">
        <v>1832</v>
      </c>
      <c r="I214" s="68" t="s">
        <v>1832</v>
      </c>
      <c r="J214" s="68"/>
    </row>
    <row r="215" spans="1:10" ht="15.75" thickBot="1">
      <c r="A215" s="61">
        <v>431057</v>
      </c>
      <c r="B215" s="62" t="s">
        <v>344</v>
      </c>
      <c r="C215" s="61">
        <v>2219</v>
      </c>
      <c r="D215" s="62">
        <v>19</v>
      </c>
      <c r="E215" s="62">
        <v>6</v>
      </c>
      <c r="F215" s="62"/>
      <c r="G215" s="62"/>
      <c r="H215" s="63"/>
      <c r="I215" s="63" t="s">
        <v>1833</v>
      </c>
      <c r="J215" s="63"/>
    </row>
    <row r="216" spans="1:10" ht="15.75" thickBot="1">
      <c r="A216" s="64">
        <v>431060</v>
      </c>
      <c r="B216" s="65" t="s">
        <v>346</v>
      </c>
      <c r="C216" s="64">
        <v>36263</v>
      </c>
      <c r="D216" s="65">
        <v>3</v>
      </c>
      <c r="E216" s="65">
        <v>10</v>
      </c>
      <c r="F216" s="65"/>
      <c r="G216" s="65"/>
      <c r="H216" s="66" t="s">
        <v>1829</v>
      </c>
      <c r="I216" s="66" t="s">
        <v>1829</v>
      </c>
      <c r="J216" s="66"/>
    </row>
    <row r="217" spans="1:10" ht="15.75" thickBot="1">
      <c r="A217" s="61">
        <v>431065</v>
      </c>
      <c r="B217" s="62" t="s">
        <v>348</v>
      </c>
      <c r="C217" s="61">
        <v>2840</v>
      </c>
      <c r="D217" s="62">
        <v>4</v>
      </c>
      <c r="E217" s="62">
        <v>18</v>
      </c>
      <c r="F217" s="62"/>
      <c r="G217" s="62" t="s">
        <v>1829</v>
      </c>
      <c r="H217" s="63" t="s">
        <v>1830</v>
      </c>
      <c r="I217" s="63" t="s">
        <v>1830</v>
      </c>
      <c r="J217" s="63"/>
    </row>
    <row r="218" spans="1:10" ht="26.25" thickBot="1">
      <c r="A218" s="64">
        <v>431070</v>
      </c>
      <c r="B218" s="65" t="s">
        <v>349</v>
      </c>
      <c r="C218" s="64">
        <v>3518</v>
      </c>
      <c r="D218" s="65">
        <v>16</v>
      </c>
      <c r="E218" s="65">
        <v>11</v>
      </c>
      <c r="F218" s="65" t="s">
        <v>1829</v>
      </c>
      <c r="G218" s="65" t="s">
        <v>1830</v>
      </c>
      <c r="H218" s="66" t="s">
        <v>1831</v>
      </c>
      <c r="I218" s="66" t="s">
        <v>1831</v>
      </c>
      <c r="J218" s="66"/>
    </row>
    <row r="219" spans="1:10" ht="15.75" thickBot="1">
      <c r="A219" s="61">
        <v>431075</v>
      </c>
      <c r="B219" s="62" t="s">
        <v>1837</v>
      </c>
      <c r="C219" s="61">
        <v>2079</v>
      </c>
      <c r="D219" s="62">
        <v>1</v>
      </c>
      <c r="E219" s="62">
        <v>4</v>
      </c>
      <c r="F219" s="62"/>
      <c r="G219" s="62"/>
      <c r="H219" s="63" t="s">
        <v>1829</v>
      </c>
      <c r="I219" s="63" t="s">
        <v>1829</v>
      </c>
      <c r="J219" s="63"/>
    </row>
    <row r="220" spans="1:10" ht="15.75" thickBot="1">
      <c r="A220" s="64">
        <v>431080</v>
      </c>
      <c r="B220" s="65" t="s">
        <v>351</v>
      </c>
      <c r="C220" s="64">
        <v>23925</v>
      </c>
      <c r="D220" s="65">
        <v>7</v>
      </c>
      <c r="E220" s="65">
        <v>1</v>
      </c>
      <c r="F220" s="65"/>
      <c r="G220" s="65"/>
      <c r="H220" s="65" t="s">
        <v>1834</v>
      </c>
      <c r="I220" s="65" t="s">
        <v>1834</v>
      </c>
      <c r="J220" s="65"/>
    </row>
    <row r="221" spans="1:10" ht="15.75" thickBot="1">
      <c r="A221" s="61">
        <v>431085</v>
      </c>
      <c r="B221" s="62" t="s">
        <v>353</v>
      </c>
      <c r="C221" s="61">
        <v>4072</v>
      </c>
      <c r="D221" s="62">
        <v>20</v>
      </c>
      <c r="E221" s="62">
        <v>15</v>
      </c>
      <c r="F221" s="62"/>
      <c r="G221" s="62"/>
      <c r="H221" s="63"/>
      <c r="I221" s="63" t="s">
        <v>1833</v>
      </c>
      <c r="J221" s="63"/>
    </row>
    <row r="222" spans="1:10" ht="15.75" thickBot="1">
      <c r="A222" s="64">
        <v>431087</v>
      </c>
      <c r="B222" s="65" t="s">
        <v>354</v>
      </c>
      <c r="C222" s="64">
        <v>2616</v>
      </c>
      <c r="D222" s="65">
        <v>12</v>
      </c>
      <c r="E222" s="65">
        <v>9</v>
      </c>
      <c r="F222" s="65"/>
      <c r="G222" s="65" t="s">
        <v>1829</v>
      </c>
      <c r="H222" s="66" t="s">
        <v>1830</v>
      </c>
      <c r="I222" s="66" t="s">
        <v>1830</v>
      </c>
      <c r="J222" s="66"/>
    </row>
    <row r="223" spans="1:10" ht="15.75" thickBot="1">
      <c r="A223" s="61">
        <v>431090</v>
      </c>
      <c r="B223" s="62" t="s">
        <v>355</v>
      </c>
      <c r="C223" s="61">
        <v>3807</v>
      </c>
      <c r="D223" s="62">
        <v>16</v>
      </c>
      <c r="E223" s="62">
        <v>11</v>
      </c>
      <c r="F223" s="62" t="s">
        <v>1829</v>
      </c>
      <c r="G223" s="62" t="s">
        <v>1830</v>
      </c>
      <c r="H223" s="63" t="s">
        <v>1831</v>
      </c>
      <c r="I223" s="63" t="s">
        <v>1831</v>
      </c>
      <c r="J223" s="63"/>
    </row>
    <row r="224" spans="1:10" ht="15.75" thickBot="1">
      <c r="A224" s="64">
        <v>431100</v>
      </c>
      <c r="B224" s="65" t="s">
        <v>356</v>
      </c>
      <c r="C224" s="64">
        <v>27574</v>
      </c>
      <c r="D224" s="65">
        <v>21</v>
      </c>
      <c r="E224" s="65">
        <v>3</v>
      </c>
      <c r="F224" s="65"/>
      <c r="G224" s="65"/>
      <c r="H224" s="66"/>
      <c r="I224" s="66" t="s">
        <v>1833</v>
      </c>
      <c r="J224" s="66"/>
    </row>
    <row r="225" spans="1:10" ht="15.75" thickBot="1">
      <c r="A225" s="61">
        <v>431110</v>
      </c>
      <c r="B225" s="62" t="s">
        <v>358</v>
      </c>
      <c r="C225" s="61">
        <v>10461</v>
      </c>
      <c r="D225" s="62">
        <v>2</v>
      </c>
      <c r="E225" s="62">
        <v>4</v>
      </c>
      <c r="F225" s="62"/>
      <c r="G225" s="62" t="s">
        <v>1829</v>
      </c>
      <c r="H225" s="63"/>
      <c r="I225" s="63" t="s">
        <v>1829</v>
      </c>
      <c r="J225" s="63"/>
    </row>
    <row r="226" spans="1:10" ht="15.75" thickBot="1">
      <c r="A226" s="64">
        <v>431112</v>
      </c>
      <c r="B226" s="65" t="s">
        <v>359</v>
      </c>
      <c r="C226" s="64">
        <v>4114</v>
      </c>
      <c r="D226" s="65">
        <v>24</v>
      </c>
      <c r="E226" s="65">
        <v>5</v>
      </c>
      <c r="F226" s="65"/>
      <c r="G226" s="65" t="s">
        <v>1829</v>
      </c>
      <c r="H226" s="66" t="s">
        <v>1830</v>
      </c>
      <c r="I226" s="66" t="s">
        <v>1830</v>
      </c>
      <c r="J226" s="66"/>
    </row>
    <row r="227" spans="1:10" ht="15.75" thickBot="1">
      <c r="A227" s="61">
        <v>431113</v>
      </c>
      <c r="B227" s="62" t="s">
        <v>360</v>
      </c>
      <c r="C227" s="61">
        <v>3510</v>
      </c>
      <c r="D227" s="62">
        <v>2</v>
      </c>
      <c r="E227" s="62">
        <v>4</v>
      </c>
      <c r="F227" s="62"/>
      <c r="G227" s="62"/>
      <c r="H227" s="63"/>
      <c r="I227" s="63" t="s">
        <v>1833</v>
      </c>
      <c r="J227" s="63"/>
    </row>
    <row r="228" spans="1:10" ht="15.75" thickBot="1">
      <c r="A228" s="64">
        <v>431115</v>
      </c>
      <c r="B228" s="65" t="s">
        <v>361</v>
      </c>
      <c r="C228" s="64">
        <v>7788</v>
      </c>
      <c r="D228" s="65">
        <v>13</v>
      </c>
      <c r="E228" s="65">
        <v>17</v>
      </c>
      <c r="F228" s="65" t="s">
        <v>1829</v>
      </c>
      <c r="G228" s="65" t="s">
        <v>1830</v>
      </c>
      <c r="H228" s="66" t="s">
        <v>1831</v>
      </c>
      <c r="I228" s="66" t="s">
        <v>1831</v>
      </c>
      <c r="J228" s="66"/>
    </row>
    <row r="229" spans="1:10" ht="26.25" thickBot="1">
      <c r="A229" s="61">
        <v>431120</v>
      </c>
      <c r="B229" s="62" t="s">
        <v>363</v>
      </c>
      <c r="C229" s="61">
        <v>18892</v>
      </c>
      <c r="D229" s="62">
        <v>1</v>
      </c>
      <c r="E229" s="62">
        <v>4</v>
      </c>
      <c r="F229" s="62" t="s">
        <v>1829</v>
      </c>
      <c r="G229" s="62" t="s">
        <v>1830</v>
      </c>
      <c r="H229" s="63" t="s">
        <v>1831</v>
      </c>
      <c r="I229" s="63" t="s">
        <v>1831</v>
      </c>
      <c r="J229" s="63"/>
    </row>
    <row r="230" spans="1:10" ht="26.25" thickBot="1">
      <c r="A230" s="64">
        <v>431123</v>
      </c>
      <c r="B230" s="65" t="s">
        <v>365</v>
      </c>
      <c r="C230" s="64">
        <v>2610</v>
      </c>
      <c r="D230" s="65">
        <v>27</v>
      </c>
      <c r="E230" s="65">
        <v>8</v>
      </c>
      <c r="F230" s="65" t="s">
        <v>1829</v>
      </c>
      <c r="G230" s="65" t="s">
        <v>1830</v>
      </c>
      <c r="H230" s="66" t="s">
        <v>1831</v>
      </c>
      <c r="I230" s="66" t="s">
        <v>1831</v>
      </c>
      <c r="J230" s="66"/>
    </row>
    <row r="231" spans="1:10" ht="26.25" thickBot="1">
      <c r="A231" s="61">
        <v>431127</v>
      </c>
      <c r="B231" s="62" t="s">
        <v>367</v>
      </c>
      <c r="C231" s="61">
        <v>1986</v>
      </c>
      <c r="D231" s="62">
        <v>17</v>
      </c>
      <c r="E231" s="62">
        <v>6</v>
      </c>
      <c r="F231" s="62" t="s">
        <v>1829</v>
      </c>
      <c r="G231" s="62" t="s">
        <v>1830</v>
      </c>
      <c r="H231" s="63" t="s">
        <v>1831</v>
      </c>
      <c r="I231" s="63" t="s">
        <v>1831</v>
      </c>
      <c r="J231" s="63"/>
    </row>
    <row r="232" spans="1:10" ht="26.25" thickBot="1">
      <c r="A232" s="64">
        <v>431130</v>
      </c>
      <c r="B232" s="65" t="s">
        <v>368</v>
      </c>
      <c r="C232" s="64">
        <v>27970</v>
      </c>
      <c r="D232" s="65">
        <v>18</v>
      </c>
      <c r="E232" s="65">
        <v>6</v>
      </c>
      <c r="F232" s="65" t="s">
        <v>1829</v>
      </c>
      <c r="G232" s="65" t="s">
        <v>1830</v>
      </c>
      <c r="H232" s="66" t="s">
        <v>1831</v>
      </c>
      <c r="I232" s="66" t="s">
        <v>1831</v>
      </c>
      <c r="J232" s="66"/>
    </row>
    <row r="233" spans="1:10" ht="27" thickBot="1">
      <c r="A233" s="61">
        <v>431125</v>
      </c>
      <c r="B233" s="62" t="s">
        <v>369</v>
      </c>
      <c r="C233" s="61">
        <v>5746</v>
      </c>
      <c r="D233" s="62">
        <v>19</v>
      </c>
      <c r="E233" s="62">
        <v>6</v>
      </c>
      <c r="F233" s="69"/>
      <c r="G233" s="69"/>
      <c r="H233" s="69" t="s">
        <v>1832</v>
      </c>
      <c r="I233" s="69" t="s">
        <v>1832</v>
      </c>
      <c r="J233" s="69"/>
    </row>
    <row r="234" spans="1:10" ht="15.75" thickBot="1">
      <c r="A234" s="64">
        <v>431140</v>
      </c>
      <c r="B234" s="65" t="s">
        <v>371</v>
      </c>
      <c r="C234" s="64">
        <v>94929</v>
      </c>
      <c r="D234" s="65">
        <v>29</v>
      </c>
      <c r="E234" s="65">
        <v>16</v>
      </c>
      <c r="F234" s="65"/>
      <c r="G234" s="65" t="s">
        <v>1829</v>
      </c>
      <c r="H234" s="66" t="s">
        <v>1830</v>
      </c>
      <c r="I234" s="66" t="s">
        <v>1830</v>
      </c>
      <c r="J234" s="66"/>
    </row>
    <row r="235" spans="1:10" ht="26.25" thickBot="1">
      <c r="A235" s="61">
        <v>431142</v>
      </c>
      <c r="B235" s="62" t="s">
        <v>372</v>
      </c>
      <c r="C235" s="61">
        <v>2649</v>
      </c>
      <c r="D235" s="62">
        <v>20</v>
      </c>
      <c r="E235" s="62">
        <v>15</v>
      </c>
      <c r="F235" s="62"/>
      <c r="G235" s="62"/>
      <c r="H235" s="63" t="s">
        <v>1829</v>
      </c>
      <c r="I235" s="63" t="s">
        <v>1829</v>
      </c>
      <c r="J235" s="63"/>
    </row>
    <row r="236" spans="1:10" ht="26.25" thickBot="1">
      <c r="A236" s="64">
        <v>431150</v>
      </c>
      <c r="B236" s="65" t="s">
        <v>373</v>
      </c>
      <c r="C236" s="64">
        <v>7204</v>
      </c>
      <c r="D236" s="65">
        <v>22</v>
      </c>
      <c r="E236" s="65">
        <v>7</v>
      </c>
      <c r="F236" s="65"/>
      <c r="G236" s="65"/>
      <c r="H236" s="66"/>
      <c r="I236" s="66" t="s">
        <v>1833</v>
      </c>
      <c r="J236" s="66"/>
    </row>
    <row r="237" spans="1:10" ht="26.25" thickBot="1">
      <c r="A237" s="61">
        <v>431160</v>
      </c>
      <c r="B237" s="62" t="s">
        <v>375</v>
      </c>
      <c r="C237" s="61">
        <v>5491</v>
      </c>
      <c r="D237" s="62">
        <v>15</v>
      </c>
      <c r="E237" s="62">
        <v>2</v>
      </c>
      <c r="F237" s="62" t="s">
        <v>1829</v>
      </c>
      <c r="G237" s="62" t="s">
        <v>1830</v>
      </c>
      <c r="H237" s="63" t="s">
        <v>1831</v>
      </c>
      <c r="I237" s="63" t="s">
        <v>1831</v>
      </c>
      <c r="J237" s="63"/>
    </row>
    <row r="238" spans="1:10" ht="26.25" thickBot="1">
      <c r="A238" s="64">
        <v>431162</v>
      </c>
      <c r="B238" s="65" t="s">
        <v>376</v>
      </c>
      <c r="C238" s="64">
        <v>6301</v>
      </c>
      <c r="D238" s="65">
        <v>7</v>
      </c>
      <c r="E238" s="65">
        <v>1</v>
      </c>
      <c r="F238" s="65"/>
      <c r="G238" s="65"/>
      <c r="H238" s="65" t="s">
        <v>1834</v>
      </c>
      <c r="I238" s="65" t="s">
        <v>1834</v>
      </c>
      <c r="J238" s="65"/>
    </row>
    <row r="239" spans="1:10" ht="15.75" thickBot="1">
      <c r="A239" s="61">
        <v>431164</v>
      </c>
      <c r="B239" s="62" t="s">
        <v>378</v>
      </c>
      <c r="C239" s="61">
        <v>1784</v>
      </c>
      <c r="D239" s="62">
        <v>23</v>
      </c>
      <c r="E239" s="62">
        <v>5</v>
      </c>
      <c r="F239" s="67"/>
      <c r="G239" s="67"/>
      <c r="H239" s="67" t="s">
        <v>1834</v>
      </c>
      <c r="I239" s="67" t="s">
        <v>1834</v>
      </c>
      <c r="J239" s="67"/>
    </row>
    <row r="240" spans="1:10" ht="15.75" thickBot="1">
      <c r="A240" s="64">
        <v>431171</v>
      </c>
      <c r="B240" s="65" t="s">
        <v>380</v>
      </c>
      <c r="C240" s="64">
        <v>4599</v>
      </c>
      <c r="D240" s="65">
        <v>3</v>
      </c>
      <c r="E240" s="65">
        <v>10</v>
      </c>
      <c r="F240" s="65"/>
      <c r="G240" s="65" t="s">
        <v>1829</v>
      </c>
      <c r="H240" s="66" t="s">
        <v>1830</v>
      </c>
      <c r="I240" s="66" t="s">
        <v>1830</v>
      </c>
      <c r="J240" s="66"/>
    </row>
    <row r="241" spans="1:10" ht="26.25" thickBot="1">
      <c r="A241" s="61">
        <v>431170</v>
      </c>
      <c r="B241" s="62" t="s">
        <v>382</v>
      </c>
      <c r="C241" s="61">
        <v>5799</v>
      </c>
      <c r="D241" s="62">
        <v>18</v>
      </c>
      <c r="E241" s="62">
        <v>6</v>
      </c>
      <c r="F241" s="62"/>
      <c r="G241" s="62"/>
      <c r="H241" s="62" t="s">
        <v>1832</v>
      </c>
      <c r="I241" s="62" t="s">
        <v>1832</v>
      </c>
      <c r="J241" s="67"/>
    </row>
    <row r="242" spans="1:10" ht="15.75" thickBot="1">
      <c r="A242" s="64">
        <v>431173</v>
      </c>
      <c r="B242" s="65" t="s">
        <v>383</v>
      </c>
      <c r="C242" s="64">
        <v>3332</v>
      </c>
      <c r="D242" s="65">
        <v>4</v>
      </c>
      <c r="E242" s="65">
        <v>18</v>
      </c>
      <c r="F242" s="65" t="s">
        <v>1829</v>
      </c>
      <c r="G242" s="65" t="s">
        <v>1830</v>
      </c>
      <c r="H242" s="66" t="s">
        <v>1831</v>
      </c>
      <c r="I242" s="66" t="s">
        <v>1831</v>
      </c>
      <c r="J242" s="66"/>
    </row>
    <row r="243" spans="1:10" ht="15.75" thickBot="1">
      <c r="A243" s="61">
        <v>431175</v>
      </c>
      <c r="B243" s="62" t="s">
        <v>384</v>
      </c>
      <c r="C243" s="61">
        <v>6637</v>
      </c>
      <c r="D243" s="62">
        <v>3</v>
      </c>
      <c r="E243" s="62">
        <v>10</v>
      </c>
      <c r="F243" s="62"/>
      <c r="G243" s="62" t="s">
        <v>1829</v>
      </c>
      <c r="H243" s="63" t="s">
        <v>1830</v>
      </c>
      <c r="I243" s="63" t="s">
        <v>1830</v>
      </c>
      <c r="J243" s="63"/>
    </row>
    <row r="244" spans="1:10" ht="15.75" thickBot="1">
      <c r="A244" s="64">
        <v>431177</v>
      </c>
      <c r="B244" s="65" t="s">
        <v>385</v>
      </c>
      <c r="C244" s="64">
        <v>7014</v>
      </c>
      <c r="D244" s="65">
        <v>4</v>
      </c>
      <c r="E244" s="65">
        <v>18</v>
      </c>
      <c r="F244" s="65"/>
      <c r="G244" s="65"/>
      <c r="H244" s="66"/>
      <c r="I244" s="66" t="s">
        <v>1833</v>
      </c>
      <c r="J244" s="66"/>
    </row>
    <row r="245" spans="1:10" ht="15.75" thickBot="1">
      <c r="A245" s="61">
        <v>431179</v>
      </c>
      <c r="B245" s="62" t="s">
        <v>386</v>
      </c>
      <c r="C245" s="61">
        <v>2748</v>
      </c>
      <c r="D245" s="62">
        <v>8</v>
      </c>
      <c r="E245" s="62">
        <v>1</v>
      </c>
      <c r="F245" s="62" t="s">
        <v>1829</v>
      </c>
      <c r="G245" s="62" t="s">
        <v>1830</v>
      </c>
      <c r="H245" s="63" t="s">
        <v>1831</v>
      </c>
      <c r="I245" s="63" t="s">
        <v>1831</v>
      </c>
      <c r="J245" s="63"/>
    </row>
    <row r="246" spans="1:10" ht="26.25" thickBot="1">
      <c r="A246" s="64">
        <v>431180</v>
      </c>
      <c r="B246" s="65" t="s">
        <v>387</v>
      </c>
      <c r="C246" s="64">
        <v>44785</v>
      </c>
      <c r="D246" s="65">
        <v>17</v>
      </c>
      <c r="E246" s="65">
        <v>6</v>
      </c>
      <c r="F246" s="68"/>
      <c r="G246" s="68"/>
      <c r="H246" s="68" t="s">
        <v>1832</v>
      </c>
      <c r="I246" s="68" t="s">
        <v>1832</v>
      </c>
      <c r="J246" s="68"/>
    </row>
    <row r="247" spans="1:10" ht="26.25" thickBot="1">
      <c r="A247" s="61">
        <v>431190</v>
      </c>
      <c r="B247" s="62" t="s">
        <v>388</v>
      </c>
      <c r="C247" s="61">
        <v>4718</v>
      </c>
      <c r="D247" s="62">
        <v>16</v>
      </c>
      <c r="E247" s="62">
        <v>11</v>
      </c>
      <c r="F247" s="62"/>
      <c r="G247" s="62"/>
      <c r="H247" s="62" t="s">
        <v>1832</v>
      </c>
      <c r="I247" s="62" t="s">
        <v>1832</v>
      </c>
      <c r="J247" s="67"/>
    </row>
    <row r="248" spans="1:10" ht="26.25" thickBot="1">
      <c r="A248" s="64">
        <v>431198</v>
      </c>
      <c r="B248" s="65" t="s">
        <v>389</v>
      </c>
      <c r="C248" s="64">
        <v>4076</v>
      </c>
      <c r="D248" s="65">
        <v>9</v>
      </c>
      <c r="E248" s="65">
        <v>1</v>
      </c>
      <c r="F248" s="65"/>
      <c r="G248" s="65"/>
      <c r="H248" s="66"/>
      <c r="I248" s="66" t="s">
        <v>1833</v>
      </c>
      <c r="J248" s="66"/>
    </row>
    <row r="249" spans="1:10" ht="15.75" thickBot="1">
      <c r="A249" s="64">
        <v>431200</v>
      </c>
      <c r="B249" s="65" t="s">
        <v>390</v>
      </c>
      <c r="C249" s="64">
        <v>2098</v>
      </c>
      <c r="D249" s="65">
        <v>16</v>
      </c>
      <c r="E249" s="65">
        <v>11</v>
      </c>
      <c r="F249" s="65"/>
      <c r="G249" s="65" t="s">
        <v>1829</v>
      </c>
      <c r="H249" s="66" t="s">
        <v>1830</v>
      </c>
      <c r="I249" s="66" t="s">
        <v>1830</v>
      </c>
      <c r="J249" s="63"/>
    </row>
    <row r="250" spans="1:10" ht="26.25" thickBot="1">
      <c r="A250" s="64">
        <v>431205</v>
      </c>
      <c r="B250" s="65" t="s">
        <v>391</v>
      </c>
      <c r="C250" s="64">
        <v>4290</v>
      </c>
      <c r="D250" s="65">
        <v>29</v>
      </c>
      <c r="E250" s="65">
        <v>16</v>
      </c>
      <c r="F250" s="65"/>
      <c r="G250" s="65"/>
      <c r="H250" s="66"/>
      <c r="I250" s="66" t="s">
        <v>1833</v>
      </c>
      <c r="J250" s="66"/>
    </row>
    <row r="251" spans="1:10" ht="15.75" thickBot="1">
      <c r="A251" s="61">
        <v>431210</v>
      </c>
      <c r="B251" s="62" t="s">
        <v>392</v>
      </c>
      <c r="C251" s="61">
        <v>4695</v>
      </c>
      <c r="D251" s="62">
        <v>2</v>
      </c>
      <c r="E251" s="62">
        <v>4</v>
      </c>
      <c r="F251" s="62"/>
      <c r="G251" s="62" t="s">
        <v>1829</v>
      </c>
      <c r="H251" s="63" t="s">
        <v>1830</v>
      </c>
      <c r="I251" s="63" t="s">
        <v>1830</v>
      </c>
      <c r="J251" s="63"/>
    </row>
    <row r="252" spans="1:10" ht="26.25" thickBot="1">
      <c r="A252" s="64">
        <v>431213</v>
      </c>
      <c r="B252" s="65" t="s">
        <v>393</v>
      </c>
      <c r="C252" s="64">
        <v>2643</v>
      </c>
      <c r="D252" s="65">
        <v>17</v>
      </c>
      <c r="E252" s="65">
        <v>6</v>
      </c>
      <c r="F252" s="65"/>
      <c r="G252" s="65" t="s">
        <v>1829</v>
      </c>
      <c r="H252" s="66" t="s">
        <v>1830</v>
      </c>
      <c r="I252" s="66" t="s">
        <v>1830</v>
      </c>
      <c r="J252" s="66"/>
    </row>
    <row r="253" spans="1:10" ht="15.75" thickBot="1">
      <c r="A253" s="61">
        <v>431215</v>
      </c>
      <c r="B253" s="62" t="s">
        <v>394</v>
      </c>
      <c r="C253" s="61">
        <v>4895</v>
      </c>
      <c r="D253" s="62">
        <v>28</v>
      </c>
      <c r="E253" s="62">
        <v>13</v>
      </c>
      <c r="F253" s="62"/>
      <c r="G253" s="62" t="s">
        <v>1829</v>
      </c>
      <c r="H253" s="63" t="s">
        <v>1830</v>
      </c>
      <c r="I253" s="63" t="s">
        <v>1830</v>
      </c>
      <c r="J253" s="63"/>
    </row>
    <row r="254" spans="1:10" ht="26.25" thickBot="1">
      <c r="A254" s="64">
        <v>431217</v>
      </c>
      <c r="B254" s="65" t="s">
        <v>395</v>
      </c>
      <c r="C254" s="64">
        <v>1881</v>
      </c>
      <c r="D254" s="65">
        <v>11</v>
      </c>
      <c r="E254" s="65">
        <v>12</v>
      </c>
      <c r="F254" s="65" t="s">
        <v>1829</v>
      </c>
      <c r="G254" s="65" t="s">
        <v>1830</v>
      </c>
      <c r="H254" s="66" t="s">
        <v>1831</v>
      </c>
      <c r="I254" s="66" t="s">
        <v>1831</v>
      </c>
      <c r="J254" s="66"/>
    </row>
    <row r="255" spans="1:10" ht="26.25" thickBot="1">
      <c r="A255" s="61">
        <v>431220</v>
      </c>
      <c r="B255" s="62" t="s">
        <v>396</v>
      </c>
      <c r="C255" s="61">
        <v>4629</v>
      </c>
      <c r="D255" s="62">
        <v>18</v>
      </c>
      <c r="E255" s="62">
        <v>6</v>
      </c>
      <c r="F255" s="62"/>
      <c r="G255" s="62"/>
      <c r="H255" s="62" t="s">
        <v>1832</v>
      </c>
      <c r="I255" s="62" t="s">
        <v>1832</v>
      </c>
      <c r="J255" s="67"/>
    </row>
    <row r="256" spans="1:10" ht="26.25" thickBot="1">
      <c r="A256" s="64">
        <v>431225</v>
      </c>
      <c r="B256" s="65" t="s">
        <v>397</v>
      </c>
      <c r="C256" s="64">
        <v>7960</v>
      </c>
      <c r="D256" s="65">
        <v>9</v>
      </c>
      <c r="E256" s="65">
        <v>1</v>
      </c>
      <c r="F256" s="65"/>
      <c r="G256" s="65" t="s">
        <v>1829</v>
      </c>
      <c r="H256" s="66" t="s">
        <v>1830</v>
      </c>
      <c r="I256" s="66" t="s">
        <v>1830</v>
      </c>
      <c r="J256" s="66"/>
    </row>
    <row r="257" spans="1:10" ht="15.75" thickBot="1">
      <c r="A257" s="61">
        <v>431230</v>
      </c>
      <c r="B257" s="62" t="s">
        <v>398</v>
      </c>
      <c r="C257" s="61">
        <v>5448</v>
      </c>
      <c r="D257" s="62">
        <v>20</v>
      </c>
      <c r="E257" s="62">
        <v>15</v>
      </c>
      <c r="F257" s="62"/>
      <c r="G257" s="62"/>
      <c r="H257" s="63"/>
      <c r="I257" s="63" t="s">
        <v>1833</v>
      </c>
      <c r="J257" s="63"/>
    </row>
    <row r="258" spans="1:10" ht="26.25" thickBot="1">
      <c r="A258" s="64">
        <v>431235</v>
      </c>
      <c r="B258" s="65" t="s">
        <v>399</v>
      </c>
      <c r="C258" s="64">
        <v>1617</v>
      </c>
      <c r="D258" s="65">
        <v>17</v>
      </c>
      <c r="E258" s="65">
        <v>6</v>
      </c>
      <c r="F258" s="68"/>
      <c r="G258" s="68"/>
      <c r="H258" s="68" t="s">
        <v>1832</v>
      </c>
      <c r="I258" s="68" t="s">
        <v>1832</v>
      </c>
      <c r="J258" s="68"/>
    </row>
    <row r="259" spans="1:10" ht="26.25" thickBot="1">
      <c r="A259" s="61">
        <v>431237</v>
      </c>
      <c r="B259" s="62" t="s">
        <v>400</v>
      </c>
      <c r="C259" s="61">
        <v>3217</v>
      </c>
      <c r="D259" s="62">
        <v>24</v>
      </c>
      <c r="E259" s="62">
        <v>5</v>
      </c>
      <c r="F259" s="62" t="s">
        <v>1829</v>
      </c>
      <c r="G259" s="62" t="s">
        <v>1830</v>
      </c>
      <c r="H259" s="63" t="s">
        <v>1831</v>
      </c>
      <c r="I259" s="63" t="s">
        <v>1831</v>
      </c>
      <c r="J259" s="63"/>
    </row>
    <row r="260" spans="1:10" ht="26.25" thickBot="1">
      <c r="A260" s="64">
        <v>431238</v>
      </c>
      <c r="B260" s="65" t="s">
        <v>401</v>
      </c>
      <c r="C260" s="64">
        <v>2967</v>
      </c>
      <c r="D260" s="65">
        <v>25</v>
      </c>
      <c r="E260" s="65">
        <v>5</v>
      </c>
      <c r="F260" s="65" t="s">
        <v>1829</v>
      </c>
      <c r="G260" s="65" t="s">
        <v>1830</v>
      </c>
      <c r="H260" s="66" t="s">
        <v>1831</v>
      </c>
      <c r="I260" s="66" t="s">
        <v>1831</v>
      </c>
      <c r="J260" s="66"/>
    </row>
    <row r="261" spans="1:10" ht="15.75" thickBot="1">
      <c r="A261" s="61">
        <v>431240</v>
      </c>
      <c r="B261" s="62" t="s">
        <v>402</v>
      </c>
      <c r="C261" s="61">
        <v>67857</v>
      </c>
      <c r="D261" s="62">
        <v>8</v>
      </c>
      <c r="E261" s="62">
        <v>1</v>
      </c>
      <c r="F261" s="62"/>
      <c r="G261" s="62"/>
      <c r="H261" s="63" t="s">
        <v>1829</v>
      </c>
      <c r="I261" s="63" t="s">
        <v>1829</v>
      </c>
      <c r="J261" s="63"/>
    </row>
    <row r="262" spans="1:10" ht="15.75" thickBot="1">
      <c r="A262" s="64">
        <v>431242</v>
      </c>
      <c r="B262" s="65" t="s">
        <v>404</v>
      </c>
      <c r="C262" s="64">
        <v>2954</v>
      </c>
      <c r="D262" s="65">
        <v>19</v>
      </c>
      <c r="E262" s="65">
        <v>6</v>
      </c>
      <c r="F262" s="65"/>
      <c r="G262" s="65"/>
      <c r="H262" s="66"/>
      <c r="I262" s="66" t="s">
        <v>1833</v>
      </c>
      <c r="J262" s="66"/>
    </row>
    <row r="263" spans="1:10" ht="26.25" thickBot="1">
      <c r="A263" s="61">
        <v>431244</v>
      </c>
      <c r="B263" s="62" t="s">
        <v>405</v>
      </c>
      <c r="C263" s="61">
        <v>3409</v>
      </c>
      <c r="D263" s="62">
        <v>4</v>
      </c>
      <c r="E263" s="62">
        <v>18</v>
      </c>
      <c r="F263" s="62" t="s">
        <v>1829</v>
      </c>
      <c r="G263" s="62" t="s">
        <v>1830</v>
      </c>
      <c r="H263" s="63" t="s">
        <v>1831</v>
      </c>
      <c r="I263" s="63" t="s">
        <v>1831</v>
      </c>
      <c r="J263" s="63"/>
    </row>
    <row r="264" spans="1:10" ht="26.25" thickBot="1">
      <c r="A264" s="64">
        <v>431245</v>
      </c>
      <c r="B264" s="65" t="s">
        <v>406</v>
      </c>
      <c r="C264" s="64">
        <v>6519</v>
      </c>
      <c r="D264" s="65">
        <v>21</v>
      </c>
      <c r="E264" s="65">
        <v>3</v>
      </c>
      <c r="F264" s="65" t="s">
        <v>1829</v>
      </c>
      <c r="G264" s="65" t="s">
        <v>1830</v>
      </c>
      <c r="H264" s="66" t="s">
        <v>1831</v>
      </c>
      <c r="I264" s="66" t="s">
        <v>1831</v>
      </c>
      <c r="J264" s="66"/>
    </row>
    <row r="265" spans="1:10" ht="15.75" thickBot="1">
      <c r="A265" s="61">
        <v>431247</v>
      </c>
      <c r="B265" s="62" t="s">
        <v>407</v>
      </c>
      <c r="C265" s="61">
        <v>6634</v>
      </c>
      <c r="D265" s="62">
        <v>7</v>
      </c>
      <c r="E265" s="62">
        <v>1</v>
      </c>
      <c r="F265" s="62"/>
      <c r="G265" s="62" t="s">
        <v>1829</v>
      </c>
      <c r="H265" s="63"/>
      <c r="I265" s="63" t="s">
        <v>1829</v>
      </c>
      <c r="J265" s="63"/>
    </row>
    <row r="266" spans="1:10" ht="15.75" thickBot="1">
      <c r="A266" s="64">
        <v>431250</v>
      </c>
      <c r="B266" s="65" t="s">
        <v>408</v>
      </c>
      <c r="C266" s="64">
        <v>12582</v>
      </c>
      <c r="D266" s="65">
        <v>5</v>
      </c>
      <c r="E266" s="65">
        <v>18</v>
      </c>
      <c r="F266" s="65"/>
      <c r="G266" s="65" t="s">
        <v>1829</v>
      </c>
      <c r="H266" s="66" t="s">
        <v>1830</v>
      </c>
      <c r="I266" s="66" t="s">
        <v>1830</v>
      </c>
      <c r="J266" s="66"/>
    </row>
    <row r="267" spans="1:10" ht="15.75" thickBot="1">
      <c r="A267" s="61">
        <v>431260</v>
      </c>
      <c r="B267" s="62" t="s">
        <v>410</v>
      </c>
      <c r="C267" s="61">
        <v>5174</v>
      </c>
      <c r="D267" s="62">
        <v>29</v>
      </c>
      <c r="E267" s="62">
        <v>16</v>
      </c>
      <c r="F267" s="62" t="s">
        <v>1829</v>
      </c>
      <c r="G267" s="62" t="s">
        <v>1830</v>
      </c>
      <c r="H267" s="63" t="s">
        <v>1831</v>
      </c>
      <c r="I267" s="63" t="s">
        <v>1831</v>
      </c>
      <c r="J267" s="63"/>
    </row>
    <row r="268" spans="1:10" ht="26.25" thickBot="1">
      <c r="A268" s="64">
        <v>431261</v>
      </c>
      <c r="B268" s="65" t="s">
        <v>411</v>
      </c>
      <c r="C268" s="64">
        <v>3002</v>
      </c>
      <c r="D268" s="65">
        <v>24</v>
      </c>
      <c r="E268" s="65">
        <v>5</v>
      </c>
      <c r="F268" s="65"/>
      <c r="G268" s="65"/>
      <c r="H268" s="66"/>
      <c r="I268" s="66" t="s">
        <v>1833</v>
      </c>
      <c r="J268" s="66"/>
    </row>
    <row r="269" spans="1:10" ht="15.75" thickBot="1">
      <c r="A269" s="61">
        <v>431262</v>
      </c>
      <c r="B269" s="62" t="s">
        <v>412</v>
      </c>
      <c r="C269" s="61">
        <v>1992</v>
      </c>
      <c r="D269" s="62">
        <v>17</v>
      </c>
      <c r="E269" s="62">
        <v>6</v>
      </c>
      <c r="F269" s="62"/>
      <c r="G269" s="62" t="s">
        <v>1829</v>
      </c>
      <c r="H269" s="63" t="s">
        <v>1830</v>
      </c>
      <c r="I269" s="63" t="s">
        <v>1830</v>
      </c>
      <c r="J269" s="63"/>
    </row>
    <row r="270" spans="1:10" ht="26.25" thickBot="1">
      <c r="A270" s="61">
        <v>431265</v>
      </c>
      <c r="B270" s="62" t="s">
        <v>413</v>
      </c>
      <c r="C270" s="61">
        <v>18866</v>
      </c>
      <c r="D270" s="62">
        <v>17</v>
      </c>
      <c r="E270" s="62">
        <v>6</v>
      </c>
      <c r="F270" s="62"/>
      <c r="G270" s="62" t="s">
        <v>1829</v>
      </c>
      <c r="H270" s="63" t="s">
        <v>1830</v>
      </c>
      <c r="I270" s="63" t="s">
        <v>1830</v>
      </c>
      <c r="J270" s="66"/>
    </row>
    <row r="271" spans="1:10" ht="26.25" thickBot="1">
      <c r="A271" s="61">
        <v>431267</v>
      </c>
      <c r="B271" s="62" t="s">
        <v>414</v>
      </c>
      <c r="C271" s="61">
        <v>1981</v>
      </c>
      <c r="D271" s="62">
        <v>17</v>
      </c>
      <c r="E271" s="62">
        <v>6</v>
      </c>
      <c r="F271" s="62"/>
      <c r="G271" s="62"/>
      <c r="H271" s="62" t="s">
        <v>1832</v>
      </c>
      <c r="I271" s="62" t="s">
        <v>1832</v>
      </c>
      <c r="J271" s="67"/>
    </row>
    <row r="272" spans="1:10" ht="15.75" thickBot="1">
      <c r="A272" s="61">
        <v>431270</v>
      </c>
      <c r="B272" s="62" t="s">
        <v>415</v>
      </c>
      <c r="C272" s="61">
        <v>12747</v>
      </c>
      <c r="D272" s="62">
        <v>16</v>
      </c>
      <c r="E272" s="62">
        <v>11</v>
      </c>
      <c r="F272" s="62"/>
      <c r="G272" s="62" t="s">
        <v>1829</v>
      </c>
      <c r="H272" s="63"/>
      <c r="I272" s="63" t="s">
        <v>1829</v>
      </c>
      <c r="J272" s="66"/>
    </row>
    <row r="273" spans="1:10" ht="26.25" thickBot="1">
      <c r="A273" s="61">
        <v>431275</v>
      </c>
      <c r="B273" s="62" t="s">
        <v>417</v>
      </c>
      <c r="C273" s="61">
        <v>3509</v>
      </c>
      <c r="D273" s="62">
        <v>17</v>
      </c>
      <c r="E273" s="62">
        <v>6</v>
      </c>
      <c r="F273" s="62"/>
      <c r="G273" s="62"/>
      <c r="H273" s="63"/>
      <c r="I273" s="63" t="s">
        <v>1833</v>
      </c>
      <c r="J273" s="63"/>
    </row>
    <row r="274" spans="1:10" ht="15.75" thickBot="1">
      <c r="A274" s="64">
        <v>431280</v>
      </c>
      <c r="B274" s="65" t="s">
        <v>419</v>
      </c>
      <c r="C274" s="64">
        <v>5595</v>
      </c>
      <c r="D274" s="65">
        <v>25</v>
      </c>
      <c r="E274" s="65">
        <v>5</v>
      </c>
      <c r="F274" s="65" t="s">
        <v>1829</v>
      </c>
      <c r="G274" s="65" t="s">
        <v>1830</v>
      </c>
      <c r="H274" s="66" t="s">
        <v>1831</v>
      </c>
      <c r="I274" s="66" t="s">
        <v>1831</v>
      </c>
      <c r="J274" s="66"/>
    </row>
    <row r="275" spans="1:10" ht="26.25" thickBot="1">
      <c r="A275" s="61">
        <v>431290</v>
      </c>
      <c r="B275" s="62" t="s">
        <v>420</v>
      </c>
      <c r="C275" s="61">
        <v>9296</v>
      </c>
      <c r="D275" s="62">
        <v>25</v>
      </c>
      <c r="E275" s="62">
        <v>5</v>
      </c>
      <c r="F275" s="62"/>
      <c r="G275" s="62"/>
      <c r="H275" s="63" t="s">
        <v>1829</v>
      </c>
      <c r="I275" s="63" t="s">
        <v>1829</v>
      </c>
      <c r="J275" s="63"/>
    </row>
    <row r="276" spans="1:10" ht="26.25" thickBot="1">
      <c r="A276" s="64">
        <v>431295</v>
      </c>
      <c r="B276" s="65" t="s">
        <v>421</v>
      </c>
      <c r="C276" s="64">
        <v>2115</v>
      </c>
      <c r="D276" s="65">
        <v>20</v>
      </c>
      <c r="E276" s="65">
        <v>15</v>
      </c>
      <c r="F276" s="65" t="s">
        <v>1829</v>
      </c>
      <c r="G276" s="65" t="s">
        <v>1830</v>
      </c>
      <c r="H276" s="66" t="s">
        <v>1831</v>
      </c>
      <c r="I276" s="66" t="s">
        <v>1831</v>
      </c>
      <c r="J276" s="66"/>
    </row>
    <row r="277" spans="1:10" ht="15.75" thickBot="1">
      <c r="A277" s="61">
        <v>431300</v>
      </c>
      <c r="B277" s="62" t="s">
        <v>422</v>
      </c>
      <c r="C277" s="61">
        <v>3234</v>
      </c>
      <c r="D277" s="62">
        <v>29</v>
      </c>
      <c r="E277" s="62">
        <v>16</v>
      </c>
      <c r="F277" s="62"/>
      <c r="G277" s="62" t="s">
        <v>1829</v>
      </c>
      <c r="H277" s="63" t="s">
        <v>1830</v>
      </c>
      <c r="I277" s="63" t="s">
        <v>1830</v>
      </c>
      <c r="J277" s="63"/>
    </row>
    <row r="278" spans="1:10" ht="26.25" thickBot="1">
      <c r="A278" s="64">
        <v>431301</v>
      </c>
      <c r="B278" s="65" t="s">
        <v>423</v>
      </c>
      <c r="C278" s="64">
        <v>3140</v>
      </c>
      <c r="D278" s="65">
        <v>14</v>
      </c>
      <c r="E278" s="65">
        <v>14</v>
      </c>
      <c r="F278" s="65" t="s">
        <v>1829</v>
      </c>
      <c r="G278" s="65" t="s">
        <v>1830</v>
      </c>
      <c r="H278" s="66" t="s">
        <v>1831</v>
      </c>
      <c r="I278" s="66" t="s">
        <v>1831</v>
      </c>
      <c r="J278" s="66"/>
    </row>
    <row r="279" spans="1:10" ht="39" thickBot="1">
      <c r="A279" s="61">
        <v>431303</v>
      </c>
      <c r="B279" s="62" t="s">
        <v>424</v>
      </c>
      <c r="C279" s="61">
        <v>5057</v>
      </c>
      <c r="D279" s="62">
        <v>2</v>
      </c>
      <c r="E279" s="62">
        <v>4</v>
      </c>
      <c r="F279" s="62"/>
      <c r="G279" s="62"/>
      <c r="H279" s="63"/>
      <c r="I279" s="63" t="s">
        <v>1833</v>
      </c>
      <c r="J279" s="63"/>
    </row>
    <row r="280" spans="1:10" ht="15.75" thickBot="1">
      <c r="A280" s="64">
        <v>431306</v>
      </c>
      <c r="B280" s="65" t="s">
        <v>425</v>
      </c>
      <c r="C280" s="64">
        <v>20899</v>
      </c>
      <c r="D280" s="65">
        <v>7</v>
      </c>
      <c r="E280" s="65">
        <v>1</v>
      </c>
      <c r="F280" s="65"/>
      <c r="G280" s="65"/>
      <c r="H280" s="66" t="s">
        <v>1829</v>
      </c>
      <c r="I280" s="66" t="s">
        <v>1829</v>
      </c>
      <c r="J280" s="66"/>
    </row>
    <row r="281" spans="1:10" ht="26.25" thickBot="1">
      <c r="A281" s="61">
        <v>431308</v>
      </c>
      <c r="B281" s="62" t="s">
        <v>427</v>
      </c>
      <c r="C281" s="61">
        <v>2657</v>
      </c>
      <c r="D281" s="62">
        <v>26</v>
      </c>
      <c r="E281" s="62">
        <v>5</v>
      </c>
      <c r="F281" s="62"/>
      <c r="G281" s="62"/>
      <c r="H281" s="62" t="s">
        <v>1832</v>
      </c>
      <c r="I281" s="62" t="s">
        <v>1832</v>
      </c>
      <c r="J281" s="67"/>
    </row>
    <row r="282" spans="1:10" ht="15.75" thickBot="1">
      <c r="A282" s="64">
        <v>431310</v>
      </c>
      <c r="B282" s="65" t="s">
        <v>428</v>
      </c>
      <c r="C282" s="64">
        <v>6043</v>
      </c>
      <c r="D282" s="65">
        <v>1</v>
      </c>
      <c r="E282" s="65">
        <v>4</v>
      </c>
      <c r="F282" s="65"/>
      <c r="G282" s="65"/>
      <c r="H282" s="66" t="s">
        <v>1829</v>
      </c>
      <c r="I282" s="66" t="s">
        <v>1829</v>
      </c>
      <c r="J282" s="66"/>
    </row>
    <row r="283" spans="1:10" ht="26.25" thickBot="1">
      <c r="A283" s="61">
        <v>431320</v>
      </c>
      <c r="B283" s="62" t="s">
        <v>429</v>
      </c>
      <c r="C283" s="61">
        <v>23343</v>
      </c>
      <c r="D283" s="62">
        <v>23</v>
      </c>
      <c r="E283" s="62">
        <v>5</v>
      </c>
      <c r="F283" s="62"/>
      <c r="G283" s="62" t="s">
        <v>1829</v>
      </c>
      <c r="H283" s="63" t="s">
        <v>1830</v>
      </c>
      <c r="I283" s="63" t="s">
        <v>1830</v>
      </c>
      <c r="J283" s="63"/>
    </row>
    <row r="284" spans="1:10" ht="15.75" thickBot="1">
      <c r="A284" s="64">
        <v>431330</v>
      </c>
      <c r="B284" s="65" t="s">
        <v>430</v>
      </c>
      <c r="C284" s="64">
        <v>27266</v>
      </c>
      <c r="D284" s="65">
        <v>25</v>
      </c>
      <c r="E284" s="65">
        <v>5</v>
      </c>
      <c r="F284" s="65"/>
      <c r="G284" s="65"/>
      <c r="H284" s="66"/>
      <c r="I284" s="66" t="s">
        <v>1833</v>
      </c>
      <c r="J284" s="66"/>
    </row>
    <row r="285" spans="1:10" ht="26.25" thickBot="1">
      <c r="A285" s="61">
        <v>431333</v>
      </c>
      <c r="B285" s="62" t="s">
        <v>432</v>
      </c>
      <c r="C285" s="61">
        <v>2398</v>
      </c>
      <c r="D285" s="62">
        <v>13</v>
      </c>
      <c r="E285" s="62">
        <v>17</v>
      </c>
      <c r="F285" s="62" t="s">
        <v>1829</v>
      </c>
      <c r="G285" s="62" t="s">
        <v>1830</v>
      </c>
      <c r="H285" s="63" t="s">
        <v>1831</v>
      </c>
      <c r="I285" s="63" t="s">
        <v>1831</v>
      </c>
      <c r="J285" s="63"/>
    </row>
    <row r="286" spans="1:10" ht="26.25" thickBot="1">
      <c r="A286" s="64">
        <v>431335</v>
      </c>
      <c r="B286" s="65" t="s">
        <v>433</v>
      </c>
      <c r="C286" s="64">
        <v>3914</v>
      </c>
      <c r="D286" s="65">
        <v>26</v>
      </c>
      <c r="E286" s="65">
        <v>5</v>
      </c>
      <c r="F286" s="65" t="s">
        <v>1829</v>
      </c>
      <c r="G286" s="65" t="s">
        <v>1830</v>
      </c>
      <c r="H286" s="66"/>
      <c r="I286" s="66" t="s">
        <v>1830</v>
      </c>
      <c r="J286" s="66"/>
    </row>
    <row r="287" spans="1:10" ht="26.25" thickBot="1">
      <c r="A287" s="61">
        <v>431337</v>
      </c>
      <c r="B287" s="62" t="s">
        <v>434</v>
      </c>
      <c r="C287" s="61">
        <v>29181</v>
      </c>
      <c r="D287" s="62">
        <v>8</v>
      </c>
      <c r="E287" s="62">
        <v>1</v>
      </c>
      <c r="F287" s="62"/>
      <c r="G287" s="62"/>
      <c r="H287" s="62" t="s">
        <v>1832</v>
      </c>
      <c r="I287" s="62" t="s">
        <v>1832</v>
      </c>
      <c r="J287" s="67"/>
    </row>
    <row r="288" spans="1:10" ht="15.75" thickBot="1">
      <c r="A288" s="64">
        <v>431349</v>
      </c>
      <c r="B288" s="65" t="s">
        <v>436</v>
      </c>
      <c r="C288" s="64">
        <v>4288</v>
      </c>
      <c r="D288" s="65">
        <v>20</v>
      </c>
      <c r="E288" s="65">
        <v>15</v>
      </c>
      <c r="F288" s="65"/>
      <c r="G288" s="65"/>
      <c r="H288" s="66" t="s">
        <v>1829</v>
      </c>
      <c r="I288" s="66" t="s">
        <v>1829</v>
      </c>
      <c r="J288" s="66"/>
    </row>
    <row r="289" spans="1:10" ht="15.75" thickBot="1">
      <c r="A289" s="61">
        <v>431339</v>
      </c>
      <c r="B289" s="62" t="s">
        <v>437</v>
      </c>
      <c r="C289" s="61">
        <v>3990</v>
      </c>
      <c r="D289" s="62">
        <v>27</v>
      </c>
      <c r="E289" s="62">
        <v>8</v>
      </c>
      <c r="F289" s="62" t="s">
        <v>1829</v>
      </c>
      <c r="G289" s="62" t="s">
        <v>1830</v>
      </c>
      <c r="H289" s="63" t="s">
        <v>1831</v>
      </c>
      <c r="I289" s="63" t="s">
        <v>1831</v>
      </c>
      <c r="J289" s="63"/>
    </row>
    <row r="290" spans="1:10" ht="26.25" thickBot="1">
      <c r="A290" s="64">
        <v>431340</v>
      </c>
      <c r="B290" s="65" t="s">
        <v>438</v>
      </c>
      <c r="C290" s="64">
        <v>254190</v>
      </c>
      <c r="D290" s="65">
        <v>7</v>
      </c>
      <c r="E290" s="65">
        <v>1</v>
      </c>
      <c r="F290" s="65"/>
      <c r="G290" s="65"/>
      <c r="H290" s="66"/>
      <c r="I290" s="66" t="s">
        <v>1833</v>
      </c>
      <c r="J290" s="66"/>
    </row>
    <row r="291" spans="1:10" ht="26.25" thickBot="1">
      <c r="A291" s="61">
        <v>431342</v>
      </c>
      <c r="B291" s="62" t="s">
        <v>440</v>
      </c>
      <c r="C291" s="61">
        <v>3583</v>
      </c>
      <c r="D291" s="62">
        <v>14</v>
      </c>
      <c r="E291" s="62">
        <v>14</v>
      </c>
      <c r="F291" s="62" t="s">
        <v>1829</v>
      </c>
      <c r="G291" s="62" t="s">
        <v>1830</v>
      </c>
      <c r="H291" s="63" t="s">
        <v>1831</v>
      </c>
      <c r="I291" s="63" t="s">
        <v>1831</v>
      </c>
      <c r="J291" s="63"/>
    </row>
    <row r="292" spans="1:10" ht="26.25" thickBot="1">
      <c r="A292" s="61">
        <v>431344</v>
      </c>
      <c r="B292" s="62" t="s">
        <v>441</v>
      </c>
      <c r="C292" s="61">
        <v>2433</v>
      </c>
      <c r="D292" s="62">
        <v>15</v>
      </c>
      <c r="E292" s="62">
        <v>2</v>
      </c>
      <c r="F292" s="62" t="s">
        <v>1829</v>
      </c>
      <c r="G292" s="62" t="s">
        <v>1830</v>
      </c>
      <c r="H292" s="63" t="s">
        <v>1831</v>
      </c>
      <c r="I292" s="63" t="s">
        <v>1831</v>
      </c>
      <c r="J292" s="66"/>
    </row>
    <row r="293" spans="1:10" ht="15.75" thickBot="1">
      <c r="A293" s="61">
        <v>431346</v>
      </c>
      <c r="B293" s="62" t="s">
        <v>442</v>
      </c>
      <c r="C293" s="61">
        <v>1909</v>
      </c>
      <c r="D293" s="62">
        <v>20</v>
      </c>
      <c r="E293" s="62">
        <v>15</v>
      </c>
      <c r="F293" s="62" t="s">
        <v>1829</v>
      </c>
      <c r="G293" s="62" t="s">
        <v>1830</v>
      </c>
      <c r="H293" s="63" t="s">
        <v>1831</v>
      </c>
      <c r="I293" s="63" t="s">
        <v>1831</v>
      </c>
      <c r="J293" s="63"/>
    </row>
    <row r="294" spans="1:10" ht="15.75" thickBot="1">
      <c r="A294" s="64">
        <v>431350</v>
      </c>
      <c r="B294" s="65" t="s">
        <v>443</v>
      </c>
      <c r="C294" s="64">
        <v>47141</v>
      </c>
      <c r="D294" s="65">
        <v>5</v>
      </c>
      <c r="E294" s="65">
        <v>18</v>
      </c>
      <c r="F294" s="65" t="s">
        <v>1829</v>
      </c>
      <c r="G294" s="65" t="s">
        <v>1830</v>
      </c>
      <c r="H294" s="66" t="s">
        <v>1831</v>
      </c>
      <c r="I294" s="66" t="s">
        <v>1831</v>
      </c>
      <c r="J294" s="66"/>
    </row>
    <row r="295" spans="1:10" ht="15.75" thickBot="1">
      <c r="A295" s="61">
        <v>431360</v>
      </c>
      <c r="B295" s="62" t="s">
        <v>445</v>
      </c>
      <c r="C295" s="61">
        <v>3939</v>
      </c>
      <c r="D295" s="62">
        <v>18</v>
      </c>
      <c r="E295" s="62">
        <v>6</v>
      </c>
      <c r="F295" s="62"/>
      <c r="G295" s="62"/>
      <c r="H295" s="63" t="s">
        <v>1829</v>
      </c>
      <c r="I295" s="63" t="s">
        <v>1829</v>
      </c>
      <c r="J295" s="63"/>
    </row>
    <row r="296" spans="1:10" ht="26.25" thickBot="1">
      <c r="A296" s="64">
        <v>431365</v>
      </c>
      <c r="B296" s="65" t="s">
        <v>446</v>
      </c>
      <c r="C296" s="64">
        <v>12339</v>
      </c>
      <c r="D296" s="65">
        <v>5</v>
      </c>
      <c r="E296" s="65">
        <v>18</v>
      </c>
      <c r="F296" s="65"/>
      <c r="G296" s="65" t="s">
        <v>1829</v>
      </c>
      <c r="H296" s="66" t="s">
        <v>1830</v>
      </c>
      <c r="I296" s="66" t="s">
        <v>1830</v>
      </c>
      <c r="J296" s="66"/>
    </row>
    <row r="297" spans="1:10" ht="26.25" thickBot="1">
      <c r="A297" s="61">
        <v>431370</v>
      </c>
      <c r="B297" s="62" t="s">
        <v>448</v>
      </c>
      <c r="C297" s="61">
        <v>35311</v>
      </c>
      <c r="D297" s="62">
        <v>20</v>
      </c>
      <c r="E297" s="62">
        <v>15</v>
      </c>
      <c r="F297" s="62"/>
      <c r="G297" s="62" t="s">
        <v>1829</v>
      </c>
      <c r="H297" s="63" t="s">
        <v>1830</v>
      </c>
      <c r="I297" s="63" t="s">
        <v>1830</v>
      </c>
      <c r="J297" s="63"/>
    </row>
    <row r="298" spans="1:10" ht="15.75" thickBot="1">
      <c r="A298" s="64">
        <v>431380</v>
      </c>
      <c r="B298" s="65" t="s">
        <v>450</v>
      </c>
      <c r="C298" s="64">
        <v>7587</v>
      </c>
      <c r="D298" s="65">
        <v>15</v>
      </c>
      <c r="E298" s="65">
        <v>2</v>
      </c>
      <c r="F298" s="65" t="s">
        <v>1829</v>
      </c>
      <c r="G298" s="65" t="s">
        <v>1830</v>
      </c>
      <c r="H298" s="66" t="s">
        <v>1831</v>
      </c>
      <c r="I298" s="66" t="s">
        <v>1831</v>
      </c>
      <c r="J298" s="66"/>
    </row>
    <row r="299" spans="1:10" ht="15.75" thickBot="1">
      <c r="A299" s="61">
        <v>431390</v>
      </c>
      <c r="B299" s="62" t="s">
        <v>451</v>
      </c>
      <c r="C299" s="61">
        <v>44664</v>
      </c>
      <c r="D299" s="62">
        <v>13</v>
      </c>
      <c r="E299" s="62">
        <v>17</v>
      </c>
      <c r="F299" s="62" t="s">
        <v>1829</v>
      </c>
      <c r="G299" s="62" t="s">
        <v>1830</v>
      </c>
      <c r="H299" s="63" t="s">
        <v>1831</v>
      </c>
      <c r="I299" s="63" t="s">
        <v>1831</v>
      </c>
      <c r="J299" s="63"/>
    </row>
    <row r="300" spans="1:10" ht="26.25" thickBot="1">
      <c r="A300" s="64">
        <v>431395</v>
      </c>
      <c r="B300" s="65" t="s">
        <v>453</v>
      </c>
      <c r="C300" s="64">
        <v>9997</v>
      </c>
      <c r="D300" s="65">
        <v>28</v>
      </c>
      <c r="E300" s="65">
        <v>13</v>
      </c>
      <c r="F300" s="65"/>
      <c r="G300" s="65" t="s">
        <v>1829</v>
      </c>
      <c r="H300" s="66" t="s">
        <v>1830</v>
      </c>
      <c r="I300" s="66" t="s">
        <v>1830</v>
      </c>
      <c r="J300" s="66"/>
    </row>
    <row r="301" spans="1:10" ht="15.75" thickBot="1">
      <c r="A301" s="61">
        <v>431400</v>
      </c>
      <c r="B301" s="62" t="s">
        <v>454</v>
      </c>
      <c r="C301" s="61">
        <v>7659</v>
      </c>
      <c r="D301" s="62">
        <v>25</v>
      </c>
      <c r="E301" s="62">
        <v>5</v>
      </c>
      <c r="F301" s="62"/>
      <c r="G301" s="62" t="s">
        <v>1829</v>
      </c>
      <c r="H301" s="63" t="s">
        <v>1830</v>
      </c>
      <c r="I301" s="63" t="s">
        <v>1830</v>
      </c>
      <c r="J301" s="63"/>
    </row>
    <row r="302" spans="1:10" ht="26.25" thickBot="1">
      <c r="A302" s="64">
        <v>431402</v>
      </c>
      <c r="B302" s="65" t="s">
        <v>456</v>
      </c>
      <c r="C302" s="64">
        <v>7538</v>
      </c>
      <c r="D302" s="65">
        <v>1</v>
      </c>
      <c r="E302" s="65">
        <v>4</v>
      </c>
      <c r="F302" s="65"/>
      <c r="G302" s="65" t="s">
        <v>1829</v>
      </c>
      <c r="H302" s="66" t="s">
        <v>1830</v>
      </c>
      <c r="I302" s="66" t="s">
        <v>1830</v>
      </c>
      <c r="J302" s="66"/>
    </row>
    <row r="303" spans="1:10" ht="15.75" thickBot="1">
      <c r="A303" s="61">
        <v>431403</v>
      </c>
      <c r="B303" s="62" t="s">
        <v>458</v>
      </c>
      <c r="C303" s="61">
        <v>4588</v>
      </c>
      <c r="D303" s="62">
        <v>8</v>
      </c>
      <c r="E303" s="62">
        <v>1</v>
      </c>
      <c r="F303" s="62"/>
      <c r="G303" s="62"/>
      <c r="H303" s="63"/>
      <c r="I303" s="63" t="s">
        <v>1833</v>
      </c>
      <c r="J303" s="63"/>
    </row>
    <row r="304" spans="1:10" ht="15.75" thickBot="1">
      <c r="A304" s="64">
        <v>431405</v>
      </c>
      <c r="B304" s="65" t="s">
        <v>459</v>
      </c>
      <c r="C304" s="64">
        <v>57289</v>
      </c>
      <c r="D304" s="65">
        <v>6</v>
      </c>
      <c r="E304" s="65">
        <v>1</v>
      </c>
      <c r="F304" s="65"/>
      <c r="G304" s="65" t="s">
        <v>1829</v>
      </c>
      <c r="H304" s="66" t="s">
        <v>1830</v>
      </c>
      <c r="I304" s="66" t="s">
        <v>1830</v>
      </c>
      <c r="J304" s="66"/>
    </row>
    <row r="305" spans="1:10" ht="15.75" thickBot="1">
      <c r="A305" s="61">
        <v>431406</v>
      </c>
      <c r="B305" s="62" t="s">
        <v>461</v>
      </c>
      <c r="C305" s="61">
        <v>4653</v>
      </c>
      <c r="D305" s="62">
        <v>27</v>
      </c>
      <c r="E305" s="62">
        <v>8</v>
      </c>
      <c r="F305" s="62" t="s">
        <v>1829</v>
      </c>
      <c r="G305" s="62" t="s">
        <v>1830</v>
      </c>
      <c r="H305" s="63" t="s">
        <v>1831</v>
      </c>
      <c r="I305" s="63" t="s">
        <v>1831</v>
      </c>
      <c r="J305" s="63"/>
    </row>
    <row r="306" spans="1:10" ht="26.25" thickBot="1">
      <c r="A306" s="64">
        <v>431407</v>
      </c>
      <c r="B306" s="65" t="s">
        <v>463</v>
      </c>
      <c r="C306" s="64">
        <v>6591</v>
      </c>
      <c r="D306" s="65">
        <v>28</v>
      </c>
      <c r="E306" s="65">
        <v>13</v>
      </c>
      <c r="F306" s="65"/>
      <c r="G306" s="65" t="s">
        <v>1829</v>
      </c>
      <c r="H306" s="66"/>
      <c r="I306" s="66" t="s">
        <v>1829</v>
      </c>
      <c r="J306" s="66"/>
    </row>
    <row r="307" spans="1:10" ht="15.75" thickBot="1">
      <c r="A307" s="61">
        <v>431410</v>
      </c>
      <c r="B307" s="62" t="s">
        <v>464</v>
      </c>
      <c r="C307" s="61">
        <v>210339</v>
      </c>
      <c r="D307" s="62">
        <v>17</v>
      </c>
      <c r="E307" s="62">
        <v>6</v>
      </c>
      <c r="F307" s="62" t="s">
        <v>1829</v>
      </c>
      <c r="G307" s="62" t="s">
        <v>1830</v>
      </c>
      <c r="H307" s="63" t="s">
        <v>1831</v>
      </c>
      <c r="I307" s="63" t="s">
        <v>1831</v>
      </c>
      <c r="J307" s="63"/>
    </row>
    <row r="308" spans="1:10" ht="15.75" thickBot="1">
      <c r="A308" s="64">
        <v>431413</v>
      </c>
      <c r="B308" s="65" t="s">
        <v>466</v>
      </c>
      <c r="C308" s="64">
        <v>2245</v>
      </c>
      <c r="D308" s="65">
        <v>16</v>
      </c>
      <c r="E308" s="65">
        <v>11</v>
      </c>
      <c r="F308" s="65"/>
      <c r="G308" s="65"/>
      <c r="H308" s="66"/>
      <c r="I308" s="66" t="s">
        <v>1833</v>
      </c>
      <c r="J308" s="66"/>
    </row>
    <row r="309" spans="1:10" ht="15.75" thickBot="1">
      <c r="A309" s="61">
        <v>431415</v>
      </c>
      <c r="B309" s="62" t="s">
        <v>467</v>
      </c>
      <c r="C309" s="61">
        <v>9303</v>
      </c>
      <c r="D309" s="62">
        <v>30</v>
      </c>
      <c r="E309" s="62">
        <v>16</v>
      </c>
      <c r="F309" s="62"/>
      <c r="G309" s="62"/>
      <c r="H309" s="63"/>
      <c r="I309" s="63" t="s">
        <v>1833</v>
      </c>
      <c r="J309" s="63"/>
    </row>
    <row r="310" spans="1:10" ht="15.75" thickBot="1">
      <c r="A310" s="64">
        <v>431417</v>
      </c>
      <c r="B310" s="65" t="s">
        <v>468</v>
      </c>
      <c r="C310" s="64">
        <v>1964</v>
      </c>
      <c r="D310" s="65">
        <v>21</v>
      </c>
      <c r="E310" s="65">
        <v>3</v>
      </c>
      <c r="F310" s="65" t="s">
        <v>1829</v>
      </c>
      <c r="G310" s="65" t="s">
        <v>1830</v>
      </c>
      <c r="H310" s="66" t="s">
        <v>1831</v>
      </c>
      <c r="I310" s="66" t="s">
        <v>1831</v>
      </c>
      <c r="J310" s="66"/>
    </row>
    <row r="311" spans="1:10" ht="15.75" thickBot="1">
      <c r="A311" s="61">
        <v>431420</v>
      </c>
      <c r="B311" s="62" t="s">
        <v>469</v>
      </c>
      <c r="C311" s="61">
        <v>7920</v>
      </c>
      <c r="D311" s="62">
        <v>21</v>
      </c>
      <c r="E311" s="62">
        <v>3</v>
      </c>
      <c r="F311" s="62"/>
      <c r="G311" s="62"/>
      <c r="H311" s="63" t="s">
        <v>1829</v>
      </c>
      <c r="I311" s="63" t="s">
        <v>1829</v>
      </c>
      <c r="J311" s="63"/>
    </row>
    <row r="312" spans="1:10" ht="15.75" thickBot="1">
      <c r="A312" s="64">
        <v>431430</v>
      </c>
      <c r="B312" s="65" t="s">
        <v>471</v>
      </c>
      <c r="C312" s="64">
        <v>4093</v>
      </c>
      <c r="D312" s="65">
        <v>13</v>
      </c>
      <c r="E312" s="65">
        <v>17</v>
      </c>
      <c r="F312" s="65" t="s">
        <v>1829</v>
      </c>
      <c r="G312" s="65" t="s">
        <v>1830</v>
      </c>
      <c r="H312" s="66" t="s">
        <v>1831</v>
      </c>
      <c r="I312" s="66" t="s">
        <v>1831</v>
      </c>
      <c r="J312" s="66"/>
    </row>
    <row r="313" spans="1:10" ht="15.75" thickBot="1">
      <c r="A313" s="61">
        <v>431440</v>
      </c>
      <c r="B313" s="62" t="s">
        <v>472</v>
      </c>
      <c r="C313" s="61">
        <v>342221</v>
      </c>
      <c r="D313" s="62">
        <v>21</v>
      </c>
      <c r="E313" s="62">
        <v>3</v>
      </c>
      <c r="F313" s="62"/>
      <c r="G313" s="62"/>
      <c r="H313" s="63" t="s">
        <v>1829</v>
      </c>
      <c r="I313" s="63" t="s">
        <v>1829</v>
      </c>
      <c r="J313" s="63"/>
    </row>
    <row r="314" spans="1:10" ht="15.75" thickBot="1">
      <c r="A314" s="64">
        <v>431442</v>
      </c>
      <c r="B314" s="65" t="s">
        <v>474</v>
      </c>
      <c r="C314" s="64">
        <v>5882</v>
      </c>
      <c r="D314" s="65">
        <v>23</v>
      </c>
      <c r="E314" s="65">
        <v>5</v>
      </c>
      <c r="F314" s="65"/>
      <c r="G314" s="65" t="s">
        <v>1829</v>
      </c>
      <c r="H314" s="66" t="s">
        <v>1830</v>
      </c>
      <c r="I314" s="66" t="s">
        <v>1830</v>
      </c>
      <c r="J314" s="66"/>
    </row>
    <row r="315" spans="1:10" ht="15.75" thickBot="1">
      <c r="A315" s="61">
        <v>431445</v>
      </c>
      <c r="B315" s="62" t="s">
        <v>475</v>
      </c>
      <c r="C315" s="61">
        <v>2940</v>
      </c>
      <c r="D315" s="62">
        <v>15</v>
      </c>
      <c r="E315" s="62">
        <v>2</v>
      </c>
      <c r="F315" s="62"/>
      <c r="G315" s="62" t="s">
        <v>1829</v>
      </c>
      <c r="H315" s="63" t="s">
        <v>1830</v>
      </c>
      <c r="I315" s="63" t="s">
        <v>1830</v>
      </c>
      <c r="J315" s="63"/>
    </row>
    <row r="316" spans="1:10" ht="26.25" thickBot="1">
      <c r="A316" s="64">
        <v>431446</v>
      </c>
      <c r="B316" s="65" t="s">
        <v>476</v>
      </c>
      <c r="C316" s="64">
        <v>2161</v>
      </c>
      <c r="D316" s="65">
        <v>24</v>
      </c>
      <c r="E316" s="65">
        <v>5</v>
      </c>
      <c r="F316" s="65"/>
      <c r="G316" s="65" t="s">
        <v>1829</v>
      </c>
      <c r="H316" s="66"/>
      <c r="I316" s="66" t="s">
        <v>1829</v>
      </c>
      <c r="J316" s="66"/>
    </row>
    <row r="317" spans="1:10" ht="26.25" thickBot="1">
      <c r="A317" s="61">
        <v>431447</v>
      </c>
      <c r="B317" s="62" t="s">
        <v>477</v>
      </c>
      <c r="C317" s="61">
        <v>3906</v>
      </c>
      <c r="D317" s="62">
        <v>1</v>
      </c>
      <c r="E317" s="62">
        <v>4</v>
      </c>
      <c r="F317" s="62" t="s">
        <v>1829</v>
      </c>
      <c r="G317" s="62" t="s">
        <v>1830</v>
      </c>
      <c r="H317" s="63"/>
      <c r="I317" s="63" t="s">
        <v>1830</v>
      </c>
      <c r="J317" s="63"/>
    </row>
    <row r="318" spans="1:10" ht="26.25" thickBot="1">
      <c r="A318" s="64">
        <v>431449</v>
      </c>
      <c r="B318" s="65" t="s">
        <v>479</v>
      </c>
      <c r="C318" s="64">
        <v>4860</v>
      </c>
      <c r="D318" s="65">
        <v>15</v>
      </c>
      <c r="E318" s="65">
        <v>2</v>
      </c>
      <c r="F318" s="65" t="s">
        <v>1829</v>
      </c>
      <c r="G318" s="65" t="s">
        <v>1830</v>
      </c>
      <c r="H318" s="66" t="s">
        <v>1831</v>
      </c>
      <c r="I318" s="66" t="s">
        <v>1831</v>
      </c>
      <c r="J318" s="66"/>
    </row>
    <row r="319" spans="1:10" ht="26.25" thickBot="1">
      <c r="A319" s="61">
        <v>431450</v>
      </c>
      <c r="B319" s="62" t="s">
        <v>480</v>
      </c>
      <c r="C319" s="61">
        <v>11380</v>
      </c>
      <c r="D319" s="62">
        <v>21</v>
      </c>
      <c r="E319" s="62">
        <v>3</v>
      </c>
      <c r="F319" s="62"/>
      <c r="G319" s="62" t="s">
        <v>1829</v>
      </c>
      <c r="H319" s="63" t="s">
        <v>1830</v>
      </c>
      <c r="I319" s="63" t="s">
        <v>1830</v>
      </c>
      <c r="J319" s="63"/>
    </row>
    <row r="320" spans="1:10" ht="26.25" thickBot="1">
      <c r="A320" s="64">
        <v>431454</v>
      </c>
      <c r="B320" s="65" t="s">
        <v>482</v>
      </c>
      <c r="C320" s="64">
        <v>3275</v>
      </c>
      <c r="D320" s="65">
        <v>25</v>
      </c>
      <c r="E320" s="65">
        <v>5</v>
      </c>
      <c r="F320" s="65" t="s">
        <v>1829</v>
      </c>
      <c r="G320" s="65" t="s">
        <v>1830</v>
      </c>
      <c r="H320" s="66"/>
      <c r="I320" s="66" t="s">
        <v>1830</v>
      </c>
      <c r="J320" s="66"/>
    </row>
    <row r="321" spans="1:10" ht="15.75" thickBot="1">
      <c r="A321" s="61">
        <v>431455</v>
      </c>
      <c r="B321" s="62" t="s">
        <v>1838</v>
      </c>
      <c r="C321" s="61">
        <v>2504</v>
      </c>
      <c r="D321" s="62">
        <v>11</v>
      </c>
      <c r="E321" s="62">
        <v>12</v>
      </c>
      <c r="F321" s="62" t="s">
        <v>1829</v>
      </c>
      <c r="G321" s="62" t="s">
        <v>1830</v>
      </c>
      <c r="H321" s="63" t="s">
        <v>1831</v>
      </c>
      <c r="I321" s="63" t="s">
        <v>1831</v>
      </c>
      <c r="J321" s="63"/>
    </row>
    <row r="322" spans="1:10" ht="15.75" thickBot="1">
      <c r="A322" s="64">
        <v>431460</v>
      </c>
      <c r="B322" s="65" t="s">
        <v>484</v>
      </c>
      <c r="C322" s="64">
        <v>18290</v>
      </c>
      <c r="D322" s="65">
        <v>21</v>
      </c>
      <c r="E322" s="65">
        <v>3</v>
      </c>
      <c r="F322" s="65"/>
      <c r="G322" s="65"/>
      <c r="H322" s="66" t="s">
        <v>1829</v>
      </c>
      <c r="I322" s="66" t="s">
        <v>1829</v>
      </c>
      <c r="J322" s="66"/>
    </row>
    <row r="323" spans="1:10" ht="15.75" thickBot="1">
      <c r="A323" s="61">
        <v>431470</v>
      </c>
      <c r="B323" s="62" t="s">
        <v>486</v>
      </c>
      <c r="C323" s="61">
        <v>10608</v>
      </c>
      <c r="D323" s="62">
        <v>15</v>
      </c>
      <c r="E323" s="62">
        <v>2</v>
      </c>
      <c r="F323" s="62" t="s">
        <v>1829</v>
      </c>
      <c r="G323" s="62" t="s">
        <v>1830</v>
      </c>
      <c r="H323" s="63" t="s">
        <v>1831</v>
      </c>
      <c r="I323" s="63" t="s">
        <v>1831</v>
      </c>
      <c r="J323" s="63"/>
    </row>
    <row r="324" spans="1:10" ht="26.25" thickBot="1">
      <c r="A324" s="64">
        <v>431475</v>
      </c>
      <c r="B324" s="65" t="s">
        <v>487</v>
      </c>
      <c r="C324" s="64">
        <v>2313</v>
      </c>
      <c r="D324" s="65">
        <v>30</v>
      </c>
      <c r="E324" s="65">
        <v>16</v>
      </c>
      <c r="F324" s="68"/>
      <c r="G324" s="68"/>
      <c r="H324" s="68" t="s">
        <v>1832</v>
      </c>
      <c r="I324" s="68" t="s">
        <v>1832</v>
      </c>
      <c r="J324" s="68"/>
    </row>
    <row r="325" spans="1:10" ht="15.75" thickBot="1">
      <c r="A325" s="61">
        <v>431477</v>
      </c>
      <c r="B325" s="62" t="s">
        <v>488</v>
      </c>
      <c r="C325" s="61">
        <v>3779</v>
      </c>
      <c r="D325" s="62">
        <v>17</v>
      </c>
      <c r="E325" s="62">
        <v>6</v>
      </c>
      <c r="F325" s="62"/>
      <c r="G325" s="62"/>
      <c r="H325" s="63" t="s">
        <v>1829</v>
      </c>
      <c r="I325" s="63" t="s">
        <v>1829</v>
      </c>
      <c r="J325" s="63"/>
    </row>
    <row r="326" spans="1:10" ht="15.75" thickBot="1">
      <c r="A326" s="64">
        <v>431478</v>
      </c>
      <c r="B326" s="65" t="s">
        <v>489</v>
      </c>
      <c r="C326" s="64">
        <v>1806</v>
      </c>
      <c r="D326" s="65">
        <v>16</v>
      </c>
      <c r="E326" s="65">
        <v>11</v>
      </c>
      <c r="F326" s="65" t="s">
        <v>1829</v>
      </c>
      <c r="G326" s="65" t="s">
        <v>1830</v>
      </c>
      <c r="H326" s="66" t="s">
        <v>1831</v>
      </c>
      <c r="I326" s="66" t="s">
        <v>1831</v>
      </c>
      <c r="J326" s="66"/>
    </row>
    <row r="327" spans="1:10" ht="26.25" thickBot="1">
      <c r="A327" s="61">
        <v>431480</v>
      </c>
      <c r="B327" s="62" t="s">
        <v>490</v>
      </c>
      <c r="C327" s="61">
        <v>36535</v>
      </c>
      <c r="D327" s="62">
        <v>7</v>
      </c>
      <c r="E327" s="62">
        <v>1</v>
      </c>
      <c r="F327" s="62"/>
      <c r="G327" s="62"/>
      <c r="H327" s="62" t="s">
        <v>1832</v>
      </c>
      <c r="I327" s="62" t="s">
        <v>1832</v>
      </c>
      <c r="J327" s="67"/>
    </row>
    <row r="328" spans="1:10" ht="15.75" thickBot="1">
      <c r="A328" s="64">
        <v>431490</v>
      </c>
      <c r="B328" s="65" t="s">
        <v>492</v>
      </c>
      <c r="C328" s="64">
        <v>1444714</v>
      </c>
      <c r="D328" s="65">
        <v>10</v>
      </c>
      <c r="E328" s="65">
        <v>1</v>
      </c>
      <c r="F328" s="65"/>
      <c r="G328" s="65"/>
      <c r="H328" s="66" t="s">
        <v>1829</v>
      </c>
      <c r="I328" s="66" t="s">
        <v>1829</v>
      </c>
      <c r="J328" s="66"/>
    </row>
    <row r="329" spans="1:10" ht="15.75" thickBot="1">
      <c r="A329" s="61">
        <v>431500</v>
      </c>
      <c r="B329" s="62" t="s">
        <v>494</v>
      </c>
      <c r="C329" s="61">
        <v>5001</v>
      </c>
      <c r="D329" s="62">
        <v>14</v>
      </c>
      <c r="E329" s="62">
        <v>14</v>
      </c>
      <c r="F329" s="62"/>
      <c r="G329" s="62"/>
      <c r="H329" s="63" t="s">
        <v>1829</v>
      </c>
      <c r="I329" s="63" t="s">
        <v>1829</v>
      </c>
      <c r="J329" s="63"/>
    </row>
    <row r="330" spans="1:10" ht="15.75" thickBot="1">
      <c r="A330" s="64">
        <v>431505</v>
      </c>
      <c r="B330" s="65" t="s">
        <v>495</v>
      </c>
      <c r="C330" s="64">
        <v>2487</v>
      </c>
      <c r="D330" s="65">
        <v>14</v>
      </c>
      <c r="E330" s="65">
        <v>14</v>
      </c>
      <c r="F330" s="65"/>
      <c r="G330" s="65"/>
      <c r="H330" s="66"/>
      <c r="I330" s="66" t="s">
        <v>1833</v>
      </c>
      <c r="J330" s="66"/>
    </row>
    <row r="331" spans="1:10" ht="26.25" thickBot="1">
      <c r="A331" s="61">
        <v>431507</v>
      </c>
      <c r="B331" s="62" t="s">
        <v>496</v>
      </c>
      <c r="C331" s="61">
        <v>1608</v>
      </c>
      <c r="D331" s="62">
        <v>14</v>
      </c>
      <c r="E331" s="62">
        <v>14</v>
      </c>
      <c r="F331" s="62"/>
      <c r="G331" s="62"/>
      <c r="H331" s="62" t="s">
        <v>1832</v>
      </c>
      <c r="I331" s="62" t="s">
        <v>1832</v>
      </c>
      <c r="J331" s="67"/>
    </row>
    <row r="332" spans="1:10" ht="15.75" thickBot="1">
      <c r="A332" s="64">
        <v>431510</v>
      </c>
      <c r="B332" s="65" t="s">
        <v>497</v>
      </c>
      <c r="C332" s="64">
        <v>10539</v>
      </c>
      <c r="D332" s="65">
        <v>11</v>
      </c>
      <c r="E332" s="65">
        <v>12</v>
      </c>
      <c r="F332" s="65"/>
      <c r="G332" s="65" t="s">
        <v>1829</v>
      </c>
      <c r="H332" s="66" t="s">
        <v>1830</v>
      </c>
      <c r="I332" s="66" t="s">
        <v>1830</v>
      </c>
      <c r="J332" s="66"/>
    </row>
    <row r="333" spans="1:10" ht="15.75" thickBot="1">
      <c r="A333" s="61">
        <v>431513</v>
      </c>
      <c r="B333" s="62" t="s">
        <v>498</v>
      </c>
      <c r="C333" s="61">
        <v>1789</v>
      </c>
      <c r="D333" s="62">
        <v>29</v>
      </c>
      <c r="E333" s="62">
        <v>16</v>
      </c>
      <c r="F333" s="62" t="s">
        <v>1829</v>
      </c>
      <c r="G333" s="62" t="s">
        <v>1830</v>
      </c>
      <c r="H333" s="63" t="s">
        <v>1831</v>
      </c>
      <c r="I333" s="63" t="s">
        <v>1831</v>
      </c>
      <c r="J333" s="63"/>
    </row>
    <row r="334" spans="1:10" ht="26.25" thickBot="1">
      <c r="A334" s="64">
        <v>431514</v>
      </c>
      <c r="B334" s="65" t="s">
        <v>499</v>
      </c>
      <c r="C334" s="64">
        <v>3144</v>
      </c>
      <c r="D334" s="65">
        <v>7</v>
      </c>
      <c r="E334" s="65">
        <v>1</v>
      </c>
      <c r="F334" s="65"/>
      <c r="G334" s="65"/>
      <c r="H334" s="65" t="s">
        <v>1834</v>
      </c>
      <c r="I334" s="65" t="s">
        <v>1834</v>
      </c>
      <c r="J334" s="65"/>
    </row>
    <row r="335" spans="1:10" ht="15.75" thickBot="1">
      <c r="A335" s="61">
        <v>431515</v>
      </c>
      <c r="B335" s="62" t="s">
        <v>500</v>
      </c>
      <c r="C335" s="61">
        <v>5808</v>
      </c>
      <c r="D335" s="62">
        <v>29</v>
      </c>
      <c r="E335" s="62">
        <v>16</v>
      </c>
      <c r="F335" s="62" t="s">
        <v>1829</v>
      </c>
      <c r="G335" s="62" t="s">
        <v>1830</v>
      </c>
      <c r="H335" s="63" t="s">
        <v>1831</v>
      </c>
      <c r="I335" s="63" t="s">
        <v>1831</v>
      </c>
      <c r="J335" s="63"/>
    </row>
    <row r="336" spans="1:10" ht="26.25" thickBot="1">
      <c r="A336" s="64">
        <v>431517</v>
      </c>
      <c r="B336" s="65" t="s">
        <v>501</v>
      </c>
      <c r="C336" s="64">
        <v>2082</v>
      </c>
      <c r="D336" s="65">
        <v>25</v>
      </c>
      <c r="E336" s="65">
        <v>5</v>
      </c>
      <c r="F336" s="65"/>
      <c r="G336" s="65"/>
      <c r="H336" s="66"/>
      <c r="I336" s="66" t="s">
        <v>1833</v>
      </c>
      <c r="J336" s="66"/>
    </row>
    <row r="337" spans="1:10" ht="15.75" thickBot="1">
      <c r="A337" s="61">
        <v>431520</v>
      </c>
      <c r="B337" s="62" t="s">
        <v>502</v>
      </c>
      <c r="C337" s="61">
        <v>4028</v>
      </c>
      <c r="D337" s="62">
        <v>29</v>
      </c>
      <c r="E337" s="62">
        <v>16</v>
      </c>
      <c r="F337" s="62"/>
      <c r="G337" s="62"/>
      <c r="H337" s="63" t="s">
        <v>1829</v>
      </c>
      <c r="I337" s="63" t="s">
        <v>1829</v>
      </c>
      <c r="J337" s="63"/>
    </row>
    <row r="338" spans="1:10" ht="15.75" thickBot="1">
      <c r="A338" s="64">
        <v>431530</v>
      </c>
      <c r="B338" s="65" t="s">
        <v>503</v>
      </c>
      <c r="C338" s="64">
        <v>22967</v>
      </c>
      <c r="D338" s="65">
        <v>3</v>
      </c>
      <c r="E338" s="65">
        <v>10</v>
      </c>
      <c r="F338" s="65"/>
      <c r="G338" s="65" t="s">
        <v>1829</v>
      </c>
      <c r="H338" s="66" t="s">
        <v>1830</v>
      </c>
      <c r="I338" s="66" t="s">
        <v>1830</v>
      </c>
      <c r="J338" s="66"/>
    </row>
    <row r="339" spans="1:10" ht="26.25" thickBot="1">
      <c r="A339" s="61">
        <v>431531</v>
      </c>
      <c r="B339" s="62" t="s">
        <v>505</v>
      </c>
      <c r="C339" s="61">
        <v>1667</v>
      </c>
      <c r="D339" s="62">
        <v>16</v>
      </c>
      <c r="E339" s="62">
        <v>11</v>
      </c>
      <c r="F339" s="62" t="s">
        <v>1829</v>
      </c>
      <c r="G339" s="62" t="s">
        <v>1830</v>
      </c>
      <c r="H339" s="63"/>
      <c r="I339" s="63" t="s">
        <v>1830</v>
      </c>
      <c r="J339" s="63"/>
    </row>
    <row r="340" spans="1:10" ht="15.75" thickBot="1">
      <c r="A340" s="64">
        <v>431532</v>
      </c>
      <c r="B340" s="65" t="s">
        <v>507</v>
      </c>
      <c r="C340" s="64">
        <v>2721</v>
      </c>
      <c r="D340" s="65">
        <v>1</v>
      </c>
      <c r="E340" s="65">
        <v>4</v>
      </c>
      <c r="F340" s="65" t="s">
        <v>1829</v>
      </c>
      <c r="G340" s="65" t="s">
        <v>1830</v>
      </c>
      <c r="H340" s="66" t="s">
        <v>1831</v>
      </c>
      <c r="I340" s="66" t="s">
        <v>1831</v>
      </c>
      <c r="J340" s="66"/>
    </row>
    <row r="341" spans="1:10" ht="26.25" thickBot="1">
      <c r="A341" s="61">
        <v>431535</v>
      </c>
      <c r="B341" s="62" t="s">
        <v>508</v>
      </c>
      <c r="C341" s="61">
        <v>4301</v>
      </c>
      <c r="D341" s="62">
        <v>12</v>
      </c>
      <c r="E341" s="62">
        <v>9</v>
      </c>
      <c r="F341" s="62" t="s">
        <v>1829</v>
      </c>
      <c r="G341" s="62" t="s">
        <v>1830</v>
      </c>
      <c r="H341" s="63" t="s">
        <v>1831</v>
      </c>
      <c r="I341" s="63" t="s">
        <v>1831</v>
      </c>
      <c r="J341" s="63"/>
    </row>
    <row r="342" spans="1:10" ht="15.75" thickBot="1">
      <c r="A342" s="64">
        <v>431540</v>
      </c>
      <c r="B342" s="65" t="s">
        <v>509</v>
      </c>
      <c r="C342" s="64">
        <v>11129</v>
      </c>
      <c r="D342" s="65">
        <v>20</v>
      </c>
      <c r="E342" s="65">
        <v>15</v>
      </c>
      <c r="F342" s="65"/>
      <c r="G342" s="65"/>
      <c r="H342" s="66" t="s">
        <v>1829</v>
      </c>
      <c r="I342" s="66" t="s">
        <v>1829</v>
      </c>
      <c r="J342" s="66"/>
    </row>
    <row r="343" spans="1:10" ht="15.75" thickBot="1">
      <c r="A343" s="61">
        <v>431545</v>
      </c>
      <c r="B343" s="62" t="s">
        <v>511</v>
      </c>
      <c r="C343" s="61">
        <v>2234</v>
      </c>
      <c r="D343" s="62">
        <v>29</v>
      </c>
      <c r="E343" s="62">
        <v>16</v>
      </c>
      <c r="F343" s="62" t="s">
        <v>1829</v>
      </c>
      <c r="G343" s="62" t="s">
        <v>1830</v>
      </c>
      <c r="H343" s="63" t="s">
        <v>1831</v>
      </c>
      <c r="I343" s="63" t="s">
        <v>1831</v>
      </c>
      <c r="J343" s="63"/>
    </row>
    <row r="344" spans="1:10" ht="26.25" thickBot="1">
      <c r="A344" s="64">
        <v>431550</v>
      </c>
      <c r="B344" s="65" t="s">
        <v>512</v>
      </c>
      <c r="C344" s="64">
        <v>15571</v>
      </c>
      <c r="D344" s="65">
        <v>1</v>
      </c>
      <c r="E344" s="65">
        <v>4</v>
      </c>
      <c r="F344" s="65"/>
      <c r="G344" s="65"/>
      <c r="H344" s="66"/>
      <c r="I344" s="66" t="s">
        <v>1833</v>
      </c>
      <c r="J344" s="66"/>
    </row>
    <row r="345" spans="1:10" ht="26.25" thickBot="1">
      <c r="A345" s="61">
        <v>431555</v>
      </c>
      <c r="B345" s="62" t="s">
        <v>1839</v>
      </c>
      <c r="C345" s="61">
        <v>3146</v>
      </c>
      <c r="D345" s="62">
        <v>16</v>
      </c>
      <c r="E345" s="62">
        <v>11</v>
      </c>
      <c r="F345" s="62" t="s">
        <v>1829</v>
      </c>
      <c r="G345" s="62" t="s">
        <v>1830</v>
      </c>
      <c r="H345" s="63" t="s">
        <v>1831</v>
      </c>
      <c r="I345" s="63" t="s">
        <v>1831</v>
      </c>
      <c r="J345" s="63"/>
    </row>
    <row r="346" spans="1:10" ht="15.75" thickBot="1">
      <c r="A346" s="64">
        <v>431560</v>
      </c>
      <c r="B346" s="65" t="s">
        <v>515</v>
      </c>
      <c r="C346" s="64">
        <v>208227</v>
      </c>
      <c r="D346" s="65">
        <v>21</v>
      </c>
      <c r="E346" s="65">
        <v>3</v>
      </c>
      <c r="F346" s="65"/>
      <c r="G346" s="65" t="s">
        <v>1829</v>
      </c>
      <c r="H346" s="66" t="s">
        <v>1830</v>
      </c>
      <c r="I346" s="66" t="s">
        <v>1830</v>
      </c>
      <c r="J346" s="66"/>
    </row>
    <row r="347" spans="1:10" ht="15.75" thickBot="1">
      <c r="A347" s="61">
        <v>431570</v>
      </c>
      <c r="B347" s="62" t="s">
        <v>517</v>
      </c>
      <c r="C347" s="61">
        <v>38075</v>
      </c>
      <c r="D347" s="62">
        <v>28</v>
      </c>
      <c r="E347" s="62">
        <v>13</v>
      </c>
      <c r="F347" s="62"/>
      <c r="G347" s="62" t="s">
        <v>1829</v>
      </c>
      <c r="H347" s="63" t="s">
        <v>1830</v>
      </c>
      <c r="I347" s="63" t="s">
        <v>1830</v>
      </c>
      <c r="J347" s="63"/>
    </row>
    <row r="348" spans="1:10" ht="15.75" thickBot="1">
      <c r="A348" s="64">
        <v>431575</v>
      </c>
      <c r="B348" s="65" t="s">
        <v>519</v>
      </c>
      <c r="C348" s="64">
        <v>4421</v>
      </c>
      <c r="D348" s="65">
        <v>6</v>
      </c>
      <c r="E348" s="65">
        <v>1</v>
      </c>
      <c r="F348" s="65"/>
      <c r="G348" s="65"/>
      <c r="H348" s="66"/>
      <c r="I348" s="66" t="s">
        <v>1833</v>
      </c>
      <c r="J348" s="66"/>
    </row>
    <row r="349" spans="1:10" ht="15.75" thickBot="1">
      <c r="A349" s="61">
        <v>431580</v>
      </c>
      <c r="B349" s="62" t="s">
        <v>521</v>
      </c>
      <c r="C349" s="61">
        <v>12758</v>
      </c>
      <c r="D349" s="62">
        <v>29</v>
      </c>
      <c r="E349" s="62">
        <v>16</v>
      </c>
      <c r="F349" s="62"/>
      <c r="G349" s="62" t="s">
        <v>1829</v>
      </c>
      <c r="H349" s="63" t="s">
        <v>1830</v>
      </c>
      <c r="I349" s="63" t="s">
        <v>1830</v>
      </c>
      <c r="J349" s="63"/>
    </row>
    <row r="350" spans="1:10" ht="26.25" thickBot="1">
      <c r="A350" s="61">
        <v>431590</v>
      </c>
      <c r="B350" s="62" t="s">
        <v>522</v>
      </c>
      <c r="C350" s="61">
        <v>6790</v>
      </c>
      <c r="D350" s="62">
        <v>15</v>
      </c>
      <c r="E350" s="62">
        <v>2</v>
      </c>
      <c r="F350" s="62" t="s">
        <v>1829</v>
      </c>
      <c r="G350" s="62" t="s">
        <v>1830</v>
      </c>
      <c r="H350" s="63" t="s">
        <v>1831</v>
      </c>
      <c r="I350" s="63" t="s">
        <v>1831</v>
      </c>
      <c r="J350" s="66"/>
    </row>
    <row r="351" spans="1:10" ht="15.75" thickBot="1">
      <c r="A351" s="61">
        <v>431595</v>
      </c>
      <c r="B351" s="62" t="s">
        <v>523</v>
      </c>
      <c r="C351" s="61">
        <v>2551</v>
      </c>
      <c r="D351" s="62">
        <v>11</v>
      </c>
      <c r="E351" s="62">
        <v>12</v>
      </c>
      <c r="F351" s="62" t="s">
        <v>1829</v>
      </c>
      <c r="G351" s="62" t="s">
        <v>1830</v>
      </c>
      <c r="H351" s="63" t="s">
        <v>1831</v>
      </c>
      <c r="I351" s="63" t="s">
        <v>1831</v>
      </c>
      <c r="J351" s="63"/>
    </row>
    <row r="352" spans="1:10" ht="15.75" thickBot="1">
      <c r="A352" s="64">
        <v>431600</v>
      </c>
      <c r="B352" s="65" t="s">
        <v>524</v>
      </c>
      <c r="C352" s="64">
        <v>22108</v>
      </c>
      <c r="D352" s="65">
        <v>6</v>
      </c>
      <c r="E352" s="65">
        <v>1</v>
      </c>
      <c r="F352" s="65"/>
      <c r="G352" s="65" t="s">
        <v>1829</v>
      </c>
      <c r="H352" s="66" t="s">
        <v>1830</v>
      </c>
      <c r="I352" s="66" t="s">
        <v>1830</v>
      </c>
      <c r="J352" s="66"/>
    </row>
    <row r="353" spans="1:10" ht="15.75" thickBot="1">
      <c r="A353" s="61">
        <v>431610</v>
      </c>
      <c r="B353" s="62" t="s">
        <v>526</v>
      </c>
      <c r="C353" s="61">
        <v>10358</v>
      </c>
      <c r="D353" s="62">
        <v>20</v>
      </c>
      <c r="E353" s="62">
        <v>15</v>
      </c>
      <c r="F353" s="62"/>
      <c r="G353" s="62" t="s">
        <v>1829</v>
      </c>
      <c r="H353" s="63" t="s">
        <v>1830</v>
      </c>
      <c r="I353" s="63" t="s">
        <v>1830</v>
      </c>
      <c r="J353" s="63"/>
    </row>
    <row r="354" spans="1:10" ht="15.75" thickBot="1">
      <c r="A354" s="64">
        <v>431620</v>
      </c>
      <c r="B354" s="65" t="s">
        <v>528</v>
      </c>
      <c r="C354" s="64">
        <v>5559</v>
      </c>
      <c r="D354" s="65">
        <v>20</v>
      </c>
      <c r="E354" s="65">
        <v>15</v>
      </c>
      <c r="F354" s="65" t="s">
        <v>1829</v>
      </c>
      <c r="G354" s="65" t="s">
        <v>1830</v>
      </c>
      <c r="H354" s="66" t="s">
        <v>1831</v>
      </c>
      <c r="I354" s="66" t="s">
        <v>1831</v>
      </c>
      <c r="J354" s="66"/>
    </row>
    <row r="355" spans="1:10" ht="26.25" thickBot="1">
      <c r="A355" s="61">
        <v>431630</v>
      </c>
      <c r="B355" s="62" t="s">
        <v>529</v>
      </c>
      <c r="C355" s="61">
        <v>6875</v>
      </c>
      <c r="D355" s="62">
        <v>11</v>
      </c>
      <c r="E355" s="62">
        <v>12</v>
      </c>
      <c r="F355" s="62"/>
      <c r="G355" s="62" t="s">
        <v>1829</v>
      </c>
      <c r="H355" s="63"/>
      <c r="I355" s="63" t="s">
        <v>1829</v>
      </c>
      <c r="J355" s="63"/>
    </row>
    <row r="356" spans="1:10" ht="26.25" thickBot="1">
      <c r="A356" s="64">
        <v>431640</v>
      </c>
      <c r="B356" s="65" t="s">
        <v>530</v>
      </c>
      <c r="C356" s="64">
        <v>38837</v>
      </c>
      <c r="D356" s="65">
        <v>3</v>
      </c>
      <c r="E356" s="65">
        <v>10</v>
      </c>
      <c r="F356" s="65"/>
      <c r="G356" s="65"/>
      <c r="H356" s="66"/>
      <c r="I356" s="66" t="s">
        <v>1833</v>
      </c>
      <c r="J356" s="66"/>
    </row>
    <row r="357" spans="1:10" ht="26.25" thickBot="1">
      <c r="A357" s="61">
        <v>431642</v>
      </c>
      <c r="B357" s="62" t="s">
        <v>532</v>
      </c>
      <c r="C357" s="61">
        <v>2649</v>
      </c>
      <c r="D357" s="62">
        <v>20</v>
      </c>
      <c r="E357" s="62">
        <v>15</v>
      </c>
      <c r="F357" s="62" t="s">
        <v>1829</v>
      </c>
      <c r="G357" s="62" t="s">
        <v>1830</v>
      </c>
      <c r="H357" s="63" t="s">
        <v>1831</v>
      </c>
      <c r="I357" s="63" t="s">
        <v>1831</v>
      </c>
      <c r="J357" s="63"/>
    </row>
    <row r="358" spans="1:10" ht="26.25" thickBot="1">
      <c r="A358" s="64">
        <v>431643</v>
      </c>
      <c r="B358" s="65" t="s">
        <v>533</v>
      </c>
      <c r="C358" s="64">
        <v>2922</v>
      </c>
      <c r="D358" s="65">
        <v>12</v>
      </c>
      <c r="E358" s="65">
        <v>9</v>
      </c>
      <c r="F358" s="65" t="s">
        <v>1829</v>
      </c>
      <c r="G358" s="65" t="s">
        <v>1830</v>
      </c>
      <c r="H358" s="66" t="s">
        <v>1831</v>
      </c>
      <c r="I358" s="66" t="s">
        <v>1831</v>
      </c>
      <c r="J358" s="66"/>
    </row>
    <row r="359" spans="1:10" ht="26.25" thickBot="1">
      <c r="A359" s="61">
        <v>431645</v>
      </c>
      <c r="B359" s="62" t="s">
        <v>534</v>
      </c>
      <c r="C359" s="61">
        <v>11223</v>
      </c>
      <c r="D359" s="62">
        <v>12</v>
      </c>
      <c r="E359" s="62">
        <v>9</v>
      </c>
      <c r="F359" s="62"/>
      <c r="G359" s="62"/>
      <c r="H359" s="63" t="s">
        <v>1829</v>
      </c>
      <c r="I359" s="63" t="s">
        <v>1829</v>
      </c>
      <c r="J359" s="63"/>
    </row>
    <row r="360" spans="1:10" ht="26.25" thickBot="1">
      <c r="A360" s="64">
        <v>431647</v>
      </c>
      <c r="B360" s="65" t="s">
        <v>536</v>
      </c>
      <c r="C360" s="64">
        <v>2988</v>
      </c>
      <c r="D360" s="65">
        <v>11</v>
      </c>
      <c r="E360" s="65">
        <v>12</v>
      </c>
      <c r="F360" s="65" t="s">
        <v>1829</v>
      </c>
      <c r="G360" s="65" t="s">
        <v>1830</v>
      </c>
      <c r="H360" s="66" t="s">
        <v>1831</v>
      </c>
      <c r="I360" s="66" t="s">
        <v>1831</v>
      </c>
      <c r="J360" s="66"/>
    </row>
    <row r="361" spans="1:10" ht="26.25" thickBot="1">
      <c r="A361" s="61">
        <v>431650</v>
      </c>
      <c r="B361" s="62" t="s">
        <v>537</v>
      </c>
      <c r="C361" s="61">
        <v>7603</v>
      </c>
      <c r="D361" s="62">
        <v>8</v>
      </c>
      <c r="E361" s="62">
        <v>1</v>
      </c>
      <c r="F361" s="62" t="s">
        <v>1829</v>
      </c>
      <c r="G361" s="62" t="s">
        <v>1830</v>
      </c>
      <c r="H361" s="63" t="s">
        <v>1831</v>
      </c>
      <c r="I361" s="63" t="s">
        <v>1831</v>
      </c>
      <c r="J361" s="63"/>
    </row>
    <row r="362" spans="1:10" ht="15.75" thickBot="1">
      <c r="A362" s="64">
        <v>431660</v>
      </c>
      <c r="B362" s="65" t="s">
        <v>539</v>
      </c>
      <c r="C362" s="64">
        <v>16984</v>
      </c>
      <c r="D362" s="65">
        <v>18</v>
      </c>
      <c r="E362" s="65">
        <v>6</v>
      </c>
      <c r="F362" s="65" t="s">
        <v>1829</v>
      </c>
      <c r="G362" s="65" t="s">
        <v>1830</v>
      </c>
      <c r="H362" s="66" t="s">
        <v>1831</v>
      </c>
      <c r="I362" s="66" t="s">
        <v>1831</v>
      </c>
      <c r="J362" s="66"/>
    </row>
    <row r="363" spans="1:10" ht="39" thickBot="1">
      <c r="A363" s="61">
        <v>431670</v>
      </c>
      <c r="B363" s="62" t="s">
        <v>541</v>
      </c>
      <c r="C363" s="61">
        <v>8429</v>
      </c>
      <c r="D363" s="62">
        <v>12</v>
      </c>
      <c r="E363" s="62">
        <v>9</v>
      </c>
      <c r="F363" s="62" t="s">
        <v>1829</v>
      </c>
      <c r="G363" s="62" t="s">
        <v>1830</v>
      </c>
      <c r="H363" s="63" t="s">
        <v>1831</v>
      </c>
      <c r="I363" s="63" t="s">
        <v>1831</v>
      </c>
      <c r="J363" s="63"/>
    </row>
    <row r="364" spans="1:10" ht="26.25" thickBot="1">
      <c r="A364" s="64">
        <v>431673</v>
      </c>
      <c r="B364" s="65" t="s">
        <v>542</v>
      </c>
      <c r="C364" s="64">
        <v>1739</v>
      </c>
      <c r="D364" s="65">
        <v>18</v>
      </c>
      <c r="E364" s="65">
        <v>6</v>
      </c>
      <c r="F364" s="68"/>
      <c r="G364" s="68"/>
      <c r="H364" s="68" t="s">
        <v>1832</v>
      </c>
      <c r="I364" s="68" t="s">
        <v>1832</v>
      </c>
      <c r="J364" s="68"/>
    </row>
    <row r="365" spans="1:10" ht="26.25" thickBot="1">
      <c r="A365" s="61">
        <v>431675</v>
      </c>
      <c r="B365" s="62" t="s">
        <v>543</v>
      </c>
      <c r="C365" s="61">
        <v>7056</v>
      </c>
      <c r="D365" s="62">
        <v>29</v>
      </c>
      <c r="E365" s="62">
        <v>16</v>
      </c>
      <c r="F365" s="62"/>
      <c r="G365" s="62" t="s">
        <v>1829</v>
      </c>
      <c r="H365" s="63" t="s">
        <v>1830</v>
      </c>
      <c r="I365" s="63" t="s">
        <v>1830</v>
      </c>
      <c r="J365" s="63"/>
    </row>
    <row r="366" spans="1:10" ht="26.25" thickBot="1">
      <c r="A366" s="64">
        <v>431680</v>
      </c>
      <c r="B366" s="65" t="s">
        <v>544</v>
      </c>
      <c r="C366" s="64">
        <v>133651</v>
      </c>
      <c r="D366" s="65">
        <v>28</v>
      </c>
      <c r="E366" s="65">
        <v>13</v>
      </c>
      <c r="F366" s="65" t="s">
        <v>1829</v>
      </c>
      <c r="G366" s="65" t="s">
        <v>1830</v>
      </c>
      <c r="H366" s="66" t="s">
        <v>1831</v>
      </c>
      <c r="I366" s="66" t="s">
        <v>1831</v>
      </c>
      <c r="J366" s="66"/>
    </row>
    <row r="367" spans="1:10" ht="39" thickBot="1">
      <c r="A367" s="61">
        <v>431697</v>
      </c>
      <c r="B367" s="62" t="s">
        <v>546</v>
      </c>
      <c r="C367" s="61">
        <v>2606</v>
      </c>
      <c r="D367" s="62">
        <v>3</v>
      </c>
      <c r="E367" s="62">
        <v>10</v>
      </c>
      <c r="F367" s="62"/>
      <c r="G367" s="62"/>
      <c r="H367" s="63" t="s">
        <v>1829</v>
      </c>
      <c r="I367" s="63" t="s">
        <v>1829</v>
      </c>
      <c r="J367" s="63"/>
    </row>
    <row r="368" spans="1:10" ht="15.75" thickBot="1">
      <c r="A368" s="64">
        <v>431690</v>
      </c>
      <c r="B368" s="65" t="s">
        <v>547</v>
      </c>
      <c r="C368" s="64">
        <v>282493</v>
      </c>
      <c r="D368" s="65">
        <v>1</v>
      </c>
      <c r="E368" s="65">
        <v>4</v>
      </c>
      <c r="F368" s="65" t="s">
        <v>1829</v>
      </c>
      <c r="G368" s="65" t="s">
        <v>1830</v>
      </c>
      <c r="H368" s="66" t="s">
        <v>1831</v>
      </c>
      <c r="I368" s="66" t="s">
        <v>1831</v>
      </c>
      <c r="J368" s="66"/>
    </row>
    <row r="369" spans="1:10" ht="26.25" thickBot="1">
      <c r="A369" s="61">
        <v>431695</v>
      </c>
      <c r="B369" s="62" t="s">
        <v>549</v>
      </c>
      <c r="C369" s="61">
        <v>6666</v>
      </c>
      <c r="D369" s="62">
        <v>7</v>
      </c>
      <c r="E369" s="62">
        <v>1</v>
      </c>
      <c r="F369" s="62"/>
      <c r="G369" s="62"/>
      <c r="H369" s="63"/>
      <c r="I369" s="63" t="s">
        <v>1833</v>
      </c>
      <c r="J369" s="63"/>
    </row>
    <row r="370" spans="1:10" ht="15.75" thickBot="1">
      <c r="A370" s="64">
        <v>431720</v>
      </c>
      <c r="B370" s="65" t="s">
        <v>551</v>
      </c>
      <c r="C370" s="64">
        <v>79739</v>
      </c>
      <c r="D370" s="65">
        <v>14</v>
      </c>
      <c r="E370" s="65">
        <v>14</v>
      </c>
      <c r="F370" s="65" t="s">
        <v>1829</v>
      </c>
      <c r="G370" s="65" t="s">
        <v>1830</v>
      </c>
      <c r="H370" s="66" t="s">
        <v>1831</v>
      </c>
      <c r="I370" s="66" t="s">
        <v>1831</v>
      </c>
      <c r="J370" s="66"/>
    </row>
    <row r="371" spans="1:10" ht="26.25" thickBot="1">
      <c r="A371" s="61">
        <v>431725</v>
      </c>
      <c r="B371" s="62" t="s">
        <v>552</v>
      </c>
      <c r="C371" s="61">
        <v>1749</v>
      </c>
      <c r="D371" s="62">
        <v>25</v>
      </c>
      <c r="E371" s="62">
        <v>5</v>
      </c>
      <c r="F371" s="62"/>
      <c r="G371" s="62"/>
      <c r="H371" s="63" t="s">
        <v>1829</v>
      </c>
      <c r="I371" s="63" t="s">
        <v>1829</v>
      </c>
      <c r="J371" s="63"/>
    </row>
    <row r="372" spans="1:10" ht="26.25" thickBot="1">
      <c r="A372" s="64">
        <v>431730</v>
      </c>
      <c r="B372" s="65" t="s">
        <v>553</v>
      </c>
      <c r="C372" s="64">
        <v>30723</v>
      </c>
      <c r="D372" s="65">
        <v>21</v>
      </c>
      <c r="E372" s="65">
        <v>3</v>
      </c>
      <c r="F372" s="68"/>
      <c r="G372" s="68"/>
      <c r="H372" s="68" t="s">
        <v>1832</v>
      </c>
      <c r="I372" s="68" t="s">
        <v>1832</v>
      </c>
      <c r="J372" s="68"/>
    </row>
    <row r="373" spans="1:10" ht="26.25" thickBot="1">
      <c r="A373" s="61">
        <v>431700</v>
      </c>
      <c r="B373" s="62" t="s">
        <v>554</v>
      </c>
      <c r="C373" s="61">
        <v>7819</v>
      </c>
      <c r="D373" s="62">
        <v>21</v>
      </c>
      <c r="E373" s="62">
        <v>3</v>
      </c>
      <c r="F373" s="62"/>
      <c r="G373" s="62"/>
      <c r="H373" s="63"/>
      <c r="I373" s="63" t="s">
        <v>1833</v>
      </c>
      <c r="J373" s="63"/>
    </row>
    <row r="374" spans="1:10" ht="26.25" thickBot="1">
      <c r="A374" s="64">
        <v>431710</v>
      </c>
      <c r="B374" s="65" t="s">
        <v>556</v>
      </c>
      <c r="C374" s="64">
        <v>78211</v>
      </c>
      <c r="D374" s="65">
        <v>3</v>
      </c>
      <c r="E374" s="65">
        <v>10</v>
      </c>
      <c r="F374" s="65" t="s">
        <v>1829</v>
      </c>
      <c r="G374" s="65" t="s">
        <v>1830</v>
      </c>
      <c r="H374" s="66" t="s">
        <v>1831</v>
      </c>
      <c r="I374" s="66" t="s">
        <v>1831</v>
      </c>
      <c r="J374" s="66"/>
    </row>
    <row r="375" spans="1:10" ht="15.75" thickBot="1">
      <c r="A375" s="61">
        <v>431740</v>
      </c>
      <c r="B375" s="62" t="s">
        <v>558</v>
      </c>
      <c r="C375" s="61">
        <v>49464</v>
      </c>
      <c r="D375" s="62">
        <v>2</v>
      </c>
      <c r="E375" s="62">
        <v>4</v>
      </c>
      <c r="F375" s="62"/>
      <c r="G375" s="62" t="s">
        <v>1829</v>
      </c>
      <c r="H375" s="63" t="s">
        <v>1830</v>
      </c>
      <c r="I375" s="63" t="s">
        <v>1830</v>
      </c>
      <c r="J375" s="63"/>
    </row>
    <row r="376" spans="1:10" ht="15.75" thickBot="1">
      <c r="A376" s="64">
        <v>431750</v>
      </c>
      <c r="B376" s="65" t="s">
        <v>1840</v>
      </c>
      <c r="C376" s="64">
        <v>83075</v>
      </c>
      <c r="D376" s="65">
        <v>11</v>
      </c>
      <c r="E376" s="65">
        <v>12</v>
      </c>
      <c r="F376" s="65" t="s">
        <v>1829</v>
      </c>
      <c r="G376" s="65" t="s">
        <v>1830</v>
      </c>
      <c r="H376" s="66" t="s">
        <v>1831</v>
      </c>
      <c r="I376" s="66" t="s">
        <v>1831</v>
      </c>
      <c r="J376" s="66"/>
    </row>
    <row r="377" spans="1:10" ht="39" thickBot="1">
      <c r="A377" s="61">
        <v>431760</v>
      </c>
      <c r="B377" s="62" t="s">
        <v>562</v>
      </c>
      <c r="C377" s="61">
        <v>43838</v>
      </c>
      <c r="D377" s="62">
        <v>5</v>
      </c>
      <c r="E377" s="62">
        <v>18</v>
      </c>
      <c r="F377" s="62" t="s">
        <v>1829</v>
      </c>
      <c r="G377" s="62" t="s">
        <v>1830</v>
      </c>
      <c r="H377" s="63" t="s">
        <v>1831</v>
      </c>
      <c r="I377" s="63" t="s">
        <v>1831</v>
      </c>
      <c r="J377" s="63"/>
    </row>
    <row r="378" spans="1:10" ht="39" thickBot="1">
      <c r="A378" s="64">
        <v>431770</v>
      </c>
      <c r="B378" s="65" t="s">
        <v>564</v>
      </c>
      <c r="C378" s="64">
        <v>10875</v>
      </c>
      <c r="D378" s="65">
        <v>11</v>
      </c>
      <c r="E378" s="65">
        <v>12</v>
      </c>
      <c r="F378" s="65"/>
      <c r="G378" s="65" t="s">
        <v>1829</v>
      </c>
      <c r="H378" s="66" t="s">
        <v>1830</v>
      </c>
      <c r="I378" s="66" t="s">
        <v>1830</v>
      </c>
      <c r="J378" s="66"/>
    </row>
    <row r="379" spans="1:10" ht="39" thickBot="1">
      <c r="A379" s="61">
        <v>431755</v>
      </c>
      <c r="B379" s="62" t="s">
        <v>565</v>
      </c>
      <c r="C379" s="61">
        <v>2324</v>
      </c>
      <c r="D379" s="62">
        <v>17</v>
      </c>
      <c r="E379" s="62">
        <v>6</v>
      </c>
      <c r="F379" s="62"/>
      <c r="G379" s="62"/>
      <c r="H379" s="63" t="s">
        <v>1829</v>
      </c>
      <c r="I379" s="63" t="s">
        <v>1829</v>
      </c>
      <c r="J379" s="63"/>
    </row>
    <row r="380" spans="1:10" ht="39" thickBot="1">
      <c r="A380" s="64">
        <v>431775</v>
      </c>
      <c r="B380" s="65" t="s">
        <v>566</v>
      </c>
      <c r="C380" s="64">
        <v>2170</v>
      </c>
      <c r="D380" s="65">
        <v>17</v>
      </c>
      <c r="E380" s="65">
        <v>6</v>
      </c>
      <c r="F380" s="65"/>
      <c r="G380" s="65"/>
      <c r="H380" s="66" t="s">
        <v>1829</v>
      </c>
      <c r="I380" s="66" t="s">
        <v>1829</v>
      </c>
      <c r="J380" s="66"/>
    </row>
    <row r="381" spans="1:10" ht="26.25" thickBot="1">
      <c r="A381" s="61">
        <v>431780</v>
      </c>
      <c r="B381" s="62" t="s">
        <v>567</v>
      </c>
      <c r="C381" s="61">
        <v>15076</v>
      </c>
      <c r="D381" s="62">
        <v>13</v>
      </c>
      <c r="E381" s="62">
        <v>17</v>
      </c>
      <c r="F381" s="62" t="s">
        <v>1829</v>
      </c>
      <c r="G381" s="62" t="s">
        <v>1830</v>
      </c>
      <c r="H381" s="63" t="s">
        <v>1831</v>
      </c>
      <c r="I381" s="63" t="s">
        <v>1831</v>
      </c>
      <c r="J381" s="63"/>
    </row>
    <row r="382" spans="1:10" ht="15.75" thickBot="1">
      <c r="A382" s="64">
        <v>431790</v>
      </c>
      <c r="B382" s="65" t="s">
        <v>568</v>
      </c>
      <c r="C382" s="64">
        <v>15293</v>
      </c>
      <c r="D382" s="65">
        <v>14</v>
      </c>
      <c r="E382" s="65">
        <v>14</v>
      </c>
      <c r="F382" s="65"/>
      <c r="G382" s="65"/>
      <c r="H382" s="66" t="s">
        <v>1829</v>
      </c>
      <c r="I382" s="66" t="s">
        <v>1829</v>
      </c>
      <c r="J382" s="66"/>
    </row>
    <row r="383" spans="1:10" ht="39" thickBot="1">
      <c r="A383" s="61">
        <v>431795</v>
      </c>
      <c r="B383" s="62" t="s">
        <v>569</v>
      </c>
      <c r="C383" s="61">
        <v>2503</v>
      </c>
      <c r="D383" s="62">
        <v>18</v>
      </c>
      <c r="E383" s="62">
        <v>6</v>
      </c>
      <c r="F383" s="62"/>
      <c r="G383" s="62"/>
      <c r="H383" s="63"/>
      <c r="I383" s="63" t="s">
        <v>1833</v>
      </c>
      <c r="J383" s="63"/>
    </row>
    <row r="384" spans="1:10" ht="15.75" thickBot="1">
      <c r="A384" s="64">
        <v>431800</v>
      </c>
      <c r="B384" s="65" t="s">
        <v>570</v>
      </c>
      <c r="C384" s="64">
        <v>59235</v>
      </c>
      <c r="D384" s="65">
        <v>11</v>
      </c>
      <c r="E384" s="65">
        <v>12</v>
      </c>
      <c r="F384" s="65"/>
      <c r="G384" s="65" t="s">
        <v>1829</v>
      </c>
      <c r="H384" s="66" t="s">
        <v>1830</v>
      </c>
      <c r="I384" s="66" t="s">
        <v>1830</v>
      </c>
      <c r="J384" s="66"/>
    </row>
    <row r="385" spans="1:10" ht="39" thickBot="1">
      <c r="A385" s="64">
        <v>431805</v>
      </c>
      <c r="B385" s="65" t="s">
        <v>572</v>
      </c>
      <c r="C385" s="64">
        <v>3111</v>
      </c>
      <c r="D385" s="65">
        <v>17</v>
      </c>
      <c r="E385" s="65">
        <v>6</v>
      </c>
      <c r="F385" s="65"/>
      <c r="G385" s="65" t="s">
        <v>1829</v>
      </c>
      <c r="H385" s="66" t="s">
        <v>1830</v>
      </c>
      <c r="I385" s="66" t="s">
        <v>1830</v>
      </c>
      <c r="J385" s="63"/>
    </row>
    <row r="386" spans="1:10" ht="39" thickBot="1">
      <c r="A386" s="64">
        <v>431810</v>
      </c>
      <c r="B386" s="65" t="s">
        <v>573</v>
      </c>
      <c r="C386" s="64">
        <v>17521</v>
      </c>
      <c r="D386" s="65">
        <v>2</v>
      </c>
      <c r="E386" s="65">
        <v>4</v>
      </c>
      <c r="F386" s="65"/>
      <c r="G386" s="65" t="s">
        <v>1829</v>
      </c>
      <c r="H386" s="66"/>
      <c r="I386" s="66" t="s">
        <v>1829</v>
      </c>
      <c r="J386" s="66"/>
    </row>
    <row r="387" spans="1:10" ht="39" thickBot="1">
      <c r="A387" s="61">
        <v>431820</v>
      </c>
      <c r="B387" s="62" t="s">
        <v>575</v>
      </c>
      <c r="C387" s="61">
        <v>20954</v>
      </c>
      <c r="D387" s="62">
        <v>6</v>
      </c>
      <c r="E387" s="62">
        <v>1</v>
      </c>
      <c r="F387" s="62"/>
      <c r="G387" s="62"/>
      <c r="H387" s="62" t="s">
        <v>1832</v>
      </c>
      <c r="I387" s="62" t="s">
        <v>1832</v>
      </c>
      <c r="J387" s="67"/>
    </row>
    <row r="388" spans="1:10" ht="15.75" thickBot="1">
      <c r="A388" s="64">
        <v>431830</v>
      </c>
      <c r="B388" s="65" t="s">
        <v>577</v>
      </c>
      <c r="C388" s="64">
        <v>60918</v>
      </c>
      <c r="D388" s="65">
        <v>3</v>
      </c>
      <c r="E388" s="65">
        <v>10</v>
      </c>
      <c r="F388" s="65"/>
      <c r="G388" s="65" t="s">
        <v>1829</v>
      </c>
      <c r="H388" s="66" t="s">
        <v>1830</v>
      </c>
      <c r="I388" s="66" t="s">
        <v>1830</v>
      </c>
      <c r="J388" s="66"/>
    </row>
    <row r="389" spans="1:10" ht="26.25" thickBot="1">
      <c r="A389" s="61">
        <v>431840</v>
      </c>
      <c r="B389" s="62" t="s">
        <v>579</v>
      </c>
      <c r="C389" s="61">
        <v>22706</v>
      </c>
      <c r="D389" s="62">
        <v>9</v>
      </c>
      <c r="E389" s="62">
        <v>1</v>
      </c>
      <c r="F389" s="62"/>
      <c r="G389" s="62"/>
      <c r="H389" s="62" t="s">
        <v>1832</v>
      </c>
      <c r="I389" s="62" t="s">
        <v>1832</v>
      </c>
      <c r="J389" s="67"/>
    </row>
    <row r="390" spans="1:10" ht="26.25" thickBot="1">
      <c r="A390" s="61">
        <v>431842</v>
      </c>
      <c r="B390" s="62" t="s">
        <v>580</v>
      </c>
      <c r="C390" s="61">
        <v>4669</v>
      </c>
      <c r="D390" s="62">
        <v>18</v>
      </c>
      <c r="E390" s="62">
        <v>6</v>
      </c>
      <c r="F390" s="62" t="s">
        <v>1829</v>
      </c>
      <c r="G390" s="62" t="s">
        <v>1830</v>
      </c>
      <c r="H390" s="63" t="s">
        <v>1831</v>
      </c>
      <c r="I390" s="63" t="s">
        <v>1831</v>
      </c>
      <c r="J390" s="66"/>
    </row>
    <row r="391" spans="1:10" ht="26.25" thickBot="1">
      <c r="A391" s="61">
        <v>431843</v>
      </c>
      <c r="B391" s="62" t="s">
        <v>1841</v>
      </c>
      <c r="C391" s="61">
        <v>2828</v>
      </c>
      <c r="D391" s="62">
        <v>1</v>
      </c>
      <c r="E391" s="62">
        <v>4</v>
      </c>
      <c r="F391" s="62"/>
      <c r="G391" s="62" t="s">
        <v>1829</v>
      </c>
      <c r="H391" s="63" t="s">
        <v>1830</v>
      </c>
      <c r="I391" s="63" t="s">
        <v>1830</v>
      </c>
      <c r="J391" s="63"/>
    </row>
    <row r="392" spans="1:10" ht="15.75" thickBot="1">
      <c r="A392" s="64">
        <v>431844</v>
      </c>
      <c r="B392" s="65" t="s">
        <v>582</v>
      </c>
      <c r="C392" s="64">
        <v>2701</v>
      </c>
      <c r="D392" s="65">
        <v>25</v>
      </c>
      <c r="E392" s="65">
        <v>5</v>
      </c>
      <c r="F392" s="65" t="s">
        <v>1829</v>
      </c>
      <c r="G392" s="65" t="s">
        <v>1830</v>
      </c>
      <c r="H392" s="66" t="s">
        <v>1831</v>
      </c>
      <c r="I392" s="66" t="s">
        <v>1831</v>
      </c>
      <c r="J392" s="66"/>
    </row>
    <row r="393" spans="1:10" ht="26.25" thickBot="1">
      <c r="A393" s="64">
        <v>431845</v>
      </c>
      <c r="B393" s="65" t="s">
        <v>583</v>
      </c>
      <c r="C393" s="64">
        <v>2651</v>
      </c>
      <c r="D393" s="65">
        <v>20</v>
      </c>
      <c r="E393" s="65">
        <v>15</v>
      </c>
      <c r="F393" s="65"/>
      <c r="G393" s="65" t="s">
        <v>1829</v>
      </c>
      <c r="H393" s="66" t="s">
        <v>1830</v>
      </c>
      <c r="I393" s="66" t="s">
        <v>1830</v>
      </c>
      <c r="J393" s="63"/>
    </row>
    <row r="394" spans="1:10" ht="26.25" thickBot="1">
      <c r="A394" s="64">
        <v>431846</v>
      </c>
      <c r="B394" s="65" t="s">
        <v>584</v>
      </c>
      <c r="C394" s="64">
        <v>2095</v>
      </c>
      <c r="D394" s="65">
        <v>29</v>
      </c>
      <c r="E394" s="65">
        <v>16</v>
      </c>
      <c r="F394" s="65" t="s">
        <v>1829</v>
      </c>
      <c r="G394" s="65" t="s">
        <v>1830</v>
      </c>
      <c r="H394" s="66" t="s">
        <v>1831</v>
      </c>
      <c r="I394" s="66" t="s">
        <v>1831</v>
      </c>
      <c r="J394" s="66"/>
    </row>
    <row r="395" spans="1:10" ht="26.25" thickBot="1">
      <c r="A395" s="61">
        <v>431848</v>
      </c>
      <c r="B395" s="62" t="s">
        <v>585</v>
      </c>
      <c r="C395" s="61">
        <v>4592</v>
      </c>
      <c r="D395" s="62">
        <v>7</v>
      </c>
      <c r="E395" s="62">
        <v>1</v>
      </c>
      <c r="F395" s="62" t="s">
        <v>1829</v>
      </c>
      <c r="G395" s="62" t="s">
        <v>1830</v>
      </c>
      <c r="H395" s="63" t="s">
        <v>1831</v>
      </c>
      <c r="I395" s="63" t="s">
        <v>1831</v>
      </c>
      <c r="J395" s="63"/>
    </row>
    <row r="396" spans="1:10" ht="26.25" thickBot="1">
      <c r="A396" s="64">
        <v>431849</v>
      </c>
      <c r="B396" s="65" t="s">
        <v>587</v>
      </c>
      <c r="C396" s="64">
        <v>2365</v>
      </c>
      <c r="D396" s="65">
        <v>14</v>
      </c>
      <c r="E396" s="65">
        <v>14</v>
      </c>
      <c r="F396" s="65"/>
      <c r="G396" s="65" t="s">
        <v>1829</v>
      </c>
      <c r="H396" s="66" t="s">
        <v>1830</v>
      </c>
      <c r="I396" s="66" t="s">
        <v>1830</v>
      </c>
      <c r="J396" s="66"/>
    </row>
    <row r="397" spans="1:10" ht="26.25" thickBot="1">
      <c r="A397" s="61">
        <v>431850</v>
      </c>
      <c r="B397" s="62" t="s">
        <v>588</v>
      </c>
      <c r="C397" s="61">
        <v>26674</v>
      </c>
      <c r="D397" s="62">
        <v>21</v>
      </c>
      <c r="E397" s="62">
        <v>3</v>
      </c>
      <c r="F397" s="62" t="s">
        <v>1829</v>
      </c>
      <c r="G397" s="62" t="s">
        <v>1830</v>
      </c>
      <c r="H397" s="63" t="s">
        <v>1831</v>
      </c>
      <c r="I397" s="63" t="s">
        <v>1831</v>
      </c>
      <c r="J397" s="63"/>
    </row>
    <row r="398" spans="1:10" ht="26.25" thickBot="1">
      <c r="A398" s="64">
        <v>431860</v>
      </c>
      <c r="B398" s="65" t="s">
        <v>590</v>
      </c>
      <c r="C398" s="64">
        <v>7045</v>
      </c>
      <c r="D398" s="65">
        <v>18</v>
      </c>
      <c r="E398" s="65">
        <v>6</v>
      </c>
      <c r="F398" s="65"/>
      <c r="G398" s="65"/>
      <c r="H398" s="66"/>
      <c r="I398" s="66" t="s">
        <v>1833</v>
      </c>
      <c r="J398" s="66"/>
    </row>
    <row r="399" spans="1:10" ht="26.25" thickBot="1">
      <c r="A399" s="61">
        <v>431861</v>
      </c>
      <c r="B399" s="62" t="s">
        <v>592</v>
      </c>
      <c r="C399" s="61">
        <v>2487</v>
      </c>
      <c r="D399" s="62">
        <v>8</v>
      </c>
      <c r="E399" s="62">
        <v>1</v>
      </c>
      <c r="F399" s="62"/>
      <c r="G399" s="62" t="s">
        <v>1829</v>
      </c>
      <c r="H399" s="63"/>
      <c r="I399" s="63" t="s">
        <v>1829</v>
      </c>
      <c r="J399" s="63"/>
    </row>
    <row r="400" spans="1:10" ht="26.25" thickBot="1">
      <c r="A400" s="64">
        <v>431862</v>
      </c>
      <c r="B400" s="65" t="s">
        <v>1842</v>
      </c>
      <c r="C400" s="64">
        <v>3719</v>
      </c>
      <c r="D400" s="65">
        <v>24</v>
      </c>
      <c r="E400" s="65">
        <v>5</v>
      </c>
      <c r="F400" s="65"/>
      <c r="G400" s="65"/>
      <c r="H400" s="66"/>
      <c r="I400" s="66" t="s">
        <v>1833</v>
      </c>
      <c r="J400" s="66"/>
    </row>
    <row r="401" spans="1:10" ht="26.25" thickBot="1">
      <c r="A401" s="61">
        <v>431870</v>
      </c>
      <c r="B401" s="62" t="s">
        <v>594</v>
      </c>
      <c r="C401" s="61">
        <v>237720</v>
      </c>
      <c r="D401" s="62">
        <v>7</v>
      </c>
      <c r="E401" s="62">
        <v>1</v>
      </c>
      <c r="F401" s="62"/>
      <c r="G401" s="62"/>
      <c r="H401" s="62" t="s">
        <v>1832</v>
      </c>
      <c r="I401" s="62" t="s">
        <v>1832</v>
      </c>
      <c r="J401" s="67"/>
    </row>
    <row r="402" spans="1:10" ht="39" thickBot="1">
      <c r="A402" s="64">
        <v>431880</v>
      </c>
      <c r="B402" s="65" t="s">
        <v>596</v>
      </c>
      <c r="C402" s="64">
        <v>42397</v>
      </c>
      <c r="D402" s="65">
        <v>21</v>
      </c>
      <c r="E402" s="65">
        <v>3</v>
      </c>
      <c r="F402" s="68"/>
      <c r="G402" s="68"/>
      <c r="H402" s="68" t="s">
        <v>1832</v>
      </c>
      <c r="I402" s="68" t="s">
        <v>1832</v>
      </c>
      <c r="J402" s="68"/>
    </row>
    <row r="403" spans="1:10" ht="26.25" thickBot="1">
      <c r="A403" s="61">
        <v>431890</v>
      </c>
      <c r="B403" s="62" t="s">
        <v>598</v>
      </c>
      <c r="C403" s="61">
        <v>36593</v>
      </c>
      <c r="D403" s="62">
        <v>11</v>
      </c>
      <c r="E403" s="62">
        <v>12</v>
      </c>
      <c r="F403" s="62"/>
      <c r="G403" s="62"/>
      <c r="H403" s="63" t="s">
        <v>1829</v>
      </c>
      <c r="I403" s="63" t="s">
        <v>1829</v>
      </c>
      <c r="J403" s="63"/>
    </row>
    <row r="404" spans="1:10" ht="26.25" thickBot="1">
      <c r="A404" s="64">
        <v>431900</v>
      </c>
      <c r="B404" s="65" t="s">
        <v>599</v>
      </c>
      <c r="C404" s="64">
        <v>21922</v>
      </c>
      <c r="D404" s="65">
        <v>26</v>
      </c>
      <c r="E404" s="65">
        <v>5</v>
      </c>
      <c r="F404" s="68"/>
      <c r="G404" s="68"/>
      <c r="H404" s="68" t="s">
        <v>1832</v>
      </c>
      <c r="I404" s="68" t="s">
        <v>1832</v>
      </c>
      <c r="J404" s="68"/>
    </row>
    <row r="405" spans="1:10" ht="15.75" thickBot="1">
      <c r="A405" s="61">
        <v>431910</v>
      </c>
      <c r="B405" s="62" t="s">
        <v>601</v>
      </c>
      <c r="C405" s="61">
        <v>6129</v>
      </c>
      <c r="D405" s="62">
        <v>13</v>
      </c>
      <c r="E405" s="62">
        <v>17</v>
      </c>
      <c r="F405" s="62" t="s">
        <v>1829</v>
      </c>
      <c r="G405" s="62" t="s">
        <v>1830</v>
      </c>
      <c r="H405" s="63" t="s">
        <v>1831</v>
      </c>
      <c r="I405" s="63" t="s">
        <v>1831</v>
      </c>
      <c r="J405" s="63"/>
    </row>
    <row r="406" spans="1:10" ht="26.25" thickBot="1">
      <c r="A406" s="64">
        <v>431912</v>
      </c>
      <c r="B406" s="65" t="s">
        <v>602</v>
      </c>
      <c r="C406" s="64">
        <v>3070</v>
      </c>
      <c r="D406" s="65">
        <v>1</v>
      </c>
      <c r="E406" s="65">
        <v>4</v>
      </c>
      <c r="F406" s="65"/>
      <c r="G406" s="65"/>
      <c r="H406" s="66"/>
      <c r="I406" s="66" t="s">
        <v>1833</v>
      </c>
      <c r="J406" s="66"/>
    </row>
    <row r="407" spans="1:10" ht="26.25" thickBot="1">
      <c r="A407" s="61">
        <v>431915</v>
      </c>
      <c r="B407" s="62" t="s">
        <v>603</v>
      </c>
      <c r="C407" s="61">
        <v>7372</v>
      </c>
      <c r="D407" s="62">
        <v>11</v>
      </c>
      <c r="E407" s="62">
        <v>12</v>
      </c>
      <c r="F407" s="62"/>
      <c r="G407" s="62" t="s">
        <v>1829</v>
      </c>
      <c r="H407" s="63" t="s">
        <v>1830</v>
      </c>
      <c r="I407" s="63" t="s">
        <v>1830</v>
      </c>
      <c r="J407" s="63"/>
    </row>
    <row r="408" spans="1:10" ht="15.75" thickBot="1">
      <c r="A408" s="64">
        <v>431920</v>
      </c>
      <c r="B408" s="65" t="s">
        <v>605</v>
      </c>
      <c r="C408" s="64">
        <v>5461</v>
      </c>
      <c r="D408" s="65">
        <v>11</v>
      </c>
      <c r="E408" s="65">
        <v>12</v>
      </c>
      <c r="F408" s="65"/>
      <c r="G408" s="65"/>
      <c r="H408" s="66"/>
      <c r="I408" s="66" t="s">
        <v>1833</v>
      </c>
      <c r="J408" s="66"/>
    </row>
    <row r="409" spans="1:10" ht="26.25" thickBot="1">
      <c r="A409" s="61">
        <v>431930</v>
      </c>
      <c r="B409" s="62" t="s">
        <v>606</v>
      </c>
      <c r="C409" s="61">
        <v>6047</v>
      </c>
      <c r="D409" s="62">
        <v>14</v>
      </c>
      <c r="E409" s="62">
        <v>14</v>
      </c>
      <c r="F409" s="62"/>
      <c r="G409" s="62"/>
      <c r="H409" s="62" t="s">
        <v>1832</v>
      </c>
      <c r="I409" s="62" t="s">
        <v>1832</v>
      </c>
      <c r="J409" s="67"/>
    </row>
    <row r="410" spans="1:10" ht="26.25" thickBot="1">
      <c r="A410" s="64">
        <v>431935</v>
      </c>
      <c r="B410" s="65" t="s">
        <v>607</v>
      </c>
      <c r="C410" s="64">
        <v>3747</v>
      </c>
      <c r="D410" s="65">
        <v>8</v>
      </c>
      <c r="E410" s="65">
        <v>1</v>
      </c>
      <c r="F410" s="65"/>
      <c r="G410" s="65" t="s">
        <v>1829</v>
      </c>
      <c r="H410" s="66"/>
      <c r="I410" s="66" t="s">
        <v>1829</v>
      </c>
      <c r="J410" s="66"/>
    </row>
    <row r="411" spans="1:10" ht="26.25" thickBot="1">
      <c r="A411" s="61">
        <v>431936</v>
      </c>
      <c r="B411" s="62" t="s">
        <v>608</v>
      </c>
      <c r="C411" s="61">
        <v>1837</v>
      </c>
      <c r="D411" s="62">
        <v>20</v>
      </c>
      <c r="E411" s="62">
        <v>15</v>
      </c>
      <c r="F411" s="62" t="s">
        <v>1829</v>
      </c>
      <c r="G411" s="62" t="s">
        <v>1830</v>
      </c>
      <c r="H411" s="63" t="s">
        <v>1831</v>
      </c>
      <c r="I411" s="63" t="s">
        <v>1831</v>
      </c>
      <c r="J411" s="63"/>
    </row>
    <row r="412" spans="1:10" ht="26.25" thickBot="1">
      <c r="A412" s="64">
        <v>431937</v>
      </c>
      <c r="B412" s="65" t="s">
        <v>609</v>
      </c>
      <c r="C412" s="64">
        <v>3210</v>
      </c>
      <c r="D412" s="65">
        <v>11</v>
      </c>
      <c r="E412" s="65">
        <v>12</v>
      </c>
      <c r="F412" s="65" t="s">
        <v>1829</v>
      </c>
      <c r="G412" s="65" t="s">
        <v>1830</v>
      </c>
      <c r="H412" s="66" t="s">
        <v>1831</v>
      </c>
      <c r="I412" s="66" t="s">
        <v>1831</v>
      </c>
      <c r="J412" s="66"/>
    </row>
    <row r="413" spans="1:10" ht="26.25" thickBot="1">
      <c r="A413" s="61">
        <v>431940</v>
      </c>
      <c r="B413" s="62" t="s">
        <v>610</v>
      </c>
      <c r="C413" s="61">
        <v>16563</v>
      </c>
      <c r="D413" s="62">
        <v>1</v>
      </c>
      <c r="E413" s="62">
        <v>4</v>
      </c>
      <c r="F413" s="62"/>
      <c r="G413" s="62" t="s">
        <v>1829</v>
      </c>
      <c r="H413" s="63"/>
      <c r="I413" s="63" t="s">
        <v>1829</v>
      </c>
      <c r="J413" s="63"/>
    </row>
    <row r="414" spans="1:10" ht="39" thickBot="1">
      <c r="A414" s="64">
        <v>431950</v>
      </c>
      <c r="B414" s="65" t="s">
        <v>611</v>
      </c>
      <c r="C414" s="64">
        <v>24429</v>
      </c>
      <c r="D414" s="65">
        <v>8</v>
      </c>
      <c r="E414" s="65">
        <v>1</v>
      </c>
      <c r="F414" s="65"/>
      <c r="G414" s="65"/>
      <c r="H414" s="66"/>
      <c r="I414" s="66" t="s">
        <v>1833</v>
      </c>
      <c r="J414" s="66"/>
    </row>
    <row r="415" spans="1:10" ht="15.75" thickBot="1">
      <c r="A415" s="61">
        <v>431960</v>
      </c>
      <c r="B415" s="62" t="s">
        <v>613</v>
      </c>
      <c r="C415" s="61">
        <v>22870</v>
      </c>
      <c r="D415" s="62">
        <v>1</v>
      </c>
      <c r="E415" s="62">
        <v>4</v>
      </c>
      <c r="F415" s="62"/>
      <c r="G415" s="62" t="s">
        <v>1829</v>
      </c>
      <c r="H415" s="63" t="s">
        <v>1830</v>
      </c>
      <c r="I415" s="63" t="s">
        <v>1830</v>
      </c>
      <c r="J415" s="63"/>
    </row>
    <row r="416" spans="1:10" ht="15.75" thickBot="1">
      <c r="A416" s="64">
        <v>431970</v>
      </c>
      <c r="B416" s="65" t="s">
        <v>614</v>
      </c>
      <c r="C416" s="64">
        <v>3447</v>
      </c>
      <c r="D416" s="65">
        <v>16</v>
      </c>
      <c r="E416" s="65">
        <v>11</v>
      </c>
      <c r="F416" s="65"/>
      <c r="G416" s="65" t="s">
        <v>1829</v>
      </c>
      <c r="H416" s="66" t="s">
        <v>1830</v>
      </c>
      <c r="I416" s="66" t="s">
        <v>1830</v>
      </c>
      <c r="J416" s="66"/>
    </row>
    <row r="417" spans="1:10" ht="26.25" thickBot="1">
      <c r="A417" s="61">
        <v>431971</v>
      </c>
      <c r="B417" s="62" t="s">
        <v>615</v>
      </c>
      <c r="C417" s="61">
        <v>2496</v>
      </c>
      <c r="D417" s="62">
        <v>29</v>
      </c>
      <c r="E417" s="62">
        <v>16</v>
      </c>
      <c r="F417" s="62" t="s">
        <v>1829</v>
      </c>
      <c r="G417" s="62" t="s">
        <v>1830</v>
      </c>
      <c r="H417" s="63" t="s">
        <v>1831</v>
      </c>
      <c r="I417" s="63" t="s">
        <v>1831</v>
      </c>
      <c r="J417" s="63"/>
    </row>
    <row r="418" spans="1:10" ht="26.25" thickBot="1">
      <c r="A418" s="64">
        <v>431973</v>
      </c>
      <c r="B418" s="65" t="s">
        <v>616</v>
      </c>
      <c r="C418" s="64">
        <v>3032</v>
      </c>
      <c r="D418" s="65">
        <v>13</v>
      </c>
      <c r="E418" s="65">
        <v>17</v>
      </c>
      <c r="F418" s="65" t="s">
        <v>1829</v>
      </c>
      <c r="G418" s="65" t="s">
        <v>1830</v>
      </c>
      <c r="H418" s="66" t="s">
        <v>1831</v>
      </c>
      <c r="I418" s="66" t="s">
        <v>1831</v>
      </c>
      <c r="J418" s="66"/>
    </row>
    <row r="419" spans="1:10" ht="26.25" thickBot="1">
      <c r="A419" s="61">
        <v>431975</v>
      </c>
      <c r="B419" s="62" t="s">
        <v>618</v>
      </c>
      <c r="C419" s="61">
        <v>2436</v>
      </c>
      <c r="D419" s="62">
        <v>26</v>
      </c>
      <c r="E419" s="62">
        <v>5</v>
      </c>
      <c r="F419" s="62"/>
      <c r="G419" s="62" t="s">
        <v>1829</v>
      </c>
      <c r="H419" s="63" t="s">
        <v>1830</v>
      </c>
      <c r="I419" s="63" t="s">
        <v>1830</v>
      </c>
      <c r="J419" s="63"/>
    </row>
    <row r="420" spans="1:10" ht="26.25" thickBot="1">
      <c r="A420" s="64">
        <v>431980</v>
      </c>
      <c r="B420" s="65" t="s">
        <v>619</v>
      </c>
      <c r="C420" s="64">
        <v>7971</v>
      </c>
      <c r="D420" s="65">
        <v>2</v>
      </c>
      <c r="E420" s="65">
        <v>4</v>
      </c>
      <c r="F420" s="65"/>
      <c r="G420" s="65" t="s">
        <v>1829</v>
      </c>
      <c r="H420" s="66"/>
      <c r="I420" s="66" t="s">
        <v>1829</v>
      </c>
      <c r="J420" s="66"/>
    </row>
    <row r="421" spans="1:10" ht="15.75" thickBot="1">
      <c r="A421" s="61">
        <v>431990</v>
      </c>
      <c r="B421" s="62" t="s">
        <v>620</v>
      </c>
      <c r="C421" s="61">
        <v>82852</v>
      </c>
      <c r="D421" s="62">
        <v>7</v>
      </c>
      <c r="E421" s="62">
        <v>1</v>
      </c>
      <c r="F421" s="62"/>
      <c r="G421" s="62"/>
      <c r="H421" s="63" t="s">
        <v>1829</v>
      </c>
      <c r="I421" s="63" t="s">
        <v>1829</v>
      </c>
      <c r="J421" s="63"/>
    </row>
    <row r="422" spans="1:10" ht="26.25" thickBot="1">
      <c r="A422" s="64">
        <v>432000</v>
      </c>
      <c r="B422" s="65" t="s">
        <v>621</v>
      </c>
      <c r="C422" s="64">
        <v>148018</v>
      </c>
      <c r="D422" s="65">
        <v>8</v>
      </c>
      <c r="E422" s="65">
        <v>1</v>
      </c>
      <c r="F422" s="65"/>
      <c r="G422" s="65"/>
      <c r="H422" s="66" t="s">
        <v>1829</v>
      </c>
      <c r="I422" s="66" t="s">
        <v>1829</v>
      </c>
      <c r="J422" s="66"/>
    </row>
    <row r="423" spans="1:10" ht="15.75" thickBot="1">
      <c r="A423" s="61">
        <v>432010</v>
      </c>
      <c r="B423" s="62" t="s">
        <v>623</v>
      </c>
      <c r="C423" s="61">
        <v>24808</v>
      </c>
      <c r="D423" s="62">
        <v>20</v>
      </c>
      <c r="E423" s="62">
        <v>15</v>
      </c>
      <c r="F423" s="62" t="s">
        <v>1829</v>
      </c>
      <c r="G423" s="62" t="s">
        <v>1830</v>
      </c>
      <c r="H423" s="63" t="s">
        <v>1831</v>
      </c>
      <c r="I423" s="63" t="s">
        <v>1831</v>
      </c>
      <c r="J423" s="63"/>
    </row>
    <row r="424" spans="1:10" ht="15.75" thickBot="1">
      <c r="A424" s="64">
        <v>432020</v>
      </c>
      <c r="B424" s="65" t="s">
        <v>625</v>
      </c>
      <c r="C424" s="64">
        <v>12466</v>
      </c>
      <c r="D424" s="65">
        <v>15</v>
      </c>
      <c r="E424" s="65">
        <v>2</v>
      </c>
      <c r="F424" s="65" t="s">
        <v>1829</v>
      </c>
      <c r="G424" s="65" t="s">
        <v>1830</v>
      </c>
      <c r="H424" s="66" t="s">
        <v>1831</v>
      </c>
      <c r="I424" s="66" t="s">
        <v>1831</v>
      </c>
      <c r="J424" s="66"/>
    </row>
    <row r="425" spans="1:10" ht="15.75" thickBot="1">
      <c r="A425" s="61">
        <v>432023</v>
      </c>
      <c r="B425" s="62" t="s">
        <v>626</v>
      </c>
      <c r="C425" s="61">
        <v>3114</v>
      </c>
      <c r="D425" s="62">
        <v>13</v>
      </c>
      <c r="E425" s="62">
        <v>17</v>
      </c>
      <c r="F425" s="62" t="s">
        <v>1829</v>
      </c>
      <c r="G425" s="62" t="s">
        <v>1830</v>
      </c>
      <c r="H425" s="63" t="s">
        <v>1831</v>
      </c>
      <c r="I425" s="63" t="s">
        <v>1831</v>
      </c>
      <c r="J425" s="63"/>
    </row>
    <row r="426" spans="1:10" ht="15.75" thickBot="1">
      <c r="A426" s="64">
        <v>432026</v>
      </c>
      <c r="B426" s="65" t="s">
        <v>627</v>
      </c>
      <c r="C426" s="64">
        <v>6923</v>
      </c>
      <c r="D426" s="65">
        <v>27</v>
      </c>
      <c r="E426" s="65">
        <v>8</v>
      </c>
      <c r="F426" s="65" t="s">
        <v>1829</v>
      </c>
      <c r="G426" s="65" t="s">
        <v>1830</v>
      </c>
      <c r="H426" s="66" t="s">
        <v>1831</v>
      </c>
      <c r="I426" s="66" t="s">
        <v>1831</v>
      </c>
      <c r="J426" s="66"/>
    </row>
    <row r="427" spans="1:10" ht="15.75" thickBot="1">
      <c r="A427" s="61">
        <v>432030</v>
      </c>
      <c r="B427" s="62" t="s">
        <v>629</v>
      </c>
      <c r="C427" s="61">
        <v>5216</v>
      </c>
      <c r="D427" s="62">
        <v>12</v>
      </c>
      <c r="E427" s="62">
        <v>9</v>
      </c>
      <c r="F427" s="62"/>
      <c r="G427" s="62" t="s">
        <v>1829</v>
      </c>
      <c r="H427" s="63"/>
      <c r="I427" s="63" t="s">
        <v>1829</v>
      </c>
      <c r="J427" s="63"/>
    </row>
    <row r="428" spans="1:10" ht="26.25" thickBot="1">
      <c r="A428" s="64">
        <v>432032</v>
      </c>
      <c r="B428" s="65" t="s">
        <v>630</v>
      </c>
      <c r="C428" s="64">
        <v>2824</v>
      </c>
      <c r="D428" s="65">
        <v>14</v>
      </c>
      <c r="E428" s="65">
        <v>14</v>
      </c>
      <c r="F428" s="65"/>
      <c r="G428" s="65" t="s">
        <v>1829</v>
      </c>
      <c r="H428" s="66" t="s">
        <v>1830</v>
      </c>
      <c r="I428" s="66" t="s">
        <v>1830</v>
      </c>
      <c r="J428" s="66"/>
    </row>
    <row r="429" spans="1:10" ht="26.25" thickBot="1">
      <c r="A429" s="61">
        <v>432035</v>
      </c>
      <c r="B429" s="62" t="s">
        <v>631</v>
      </c>
      <c r="C429" s="61">
        <v>5040</v>
      </c>
      <c r="D429" s="62">
        <v>9</v>
      </c>
      <c r="E429" s="62">
        <v>1</v>
      </c>
      <c r="F429" s="62"/>
      <c r="G429" s="62" t="s">
        <v>1829</v>
      </c>
      <c r="H429" s="63" t="s">
        <v>1830</v>
      </c>
      <c r="I429" s="63" t="s">
        <v>1830</v>
      </c>
      <c r="J429" s="63"/>
    </row>
    <row r="430" spans="1:10" ht="26.25" thickBot="1">
      <c r="A430" s="61">
        <v>432040</v>
      </c>
      <c r="B430" s="62" t="s">
        <v>632</v>
      </c>
      <c r="C430" s="61">
        <v>17581</v>
      </c>
      <c r="D430" s="62">
        <v>17</v>
      </c>
      <c r="E430" s="62">
        <v>6</v>
      </c>
      <c r="F430" s="62" t="s">
        <v>1829</v>
      </c>
      <c r="G430" s="62" t="s">
        <v>1830</v>
      </c>
      <c r="H430" s="63" t="s">
        <v>1831</v>
      </c>
      <c r="I430" s="63" t="s">
        <v>1831</v>
      </c>
      <c r="J430" s="66"/>
    </row>
    <row r="431" spans="1:10" ht="15.75" thickBot="1">
      <c r="A431" s="61">
        <v>432045</v>
      </c>
      <c r="B431" s="62" t="s">
        <v>633</v>
      </c>
      <c r="C431" s="61">
        <v>2123</v>
      </c>
      <c r="D431" s="62">
        <v>29</v>
      </c>
      <c r="E431" s="62">
        <v>16</v>
      </c>
      <c r="F431" s="62" t="s">
        <v>1829</v>
      </c>
      <c r="G431" s="62" t="s">
        <v>1830</v>
      </c>
      <c r="H431" s="63" t="s">
        <v>1831</v>
      </c>
      <c r="I431" s="63" t="s">
        <v>1831</v>
      </c>
      <c r="J431" s="63"/>
    </row>
    <row r="432" spans="1:10" ht="26.25" thickBot="1">
      <c r="A432" s="64">
        <v>432050</v>
      </c>
      <c r="B432" s="65" t="s">
        <v>634</v>
      </c>
      <c r="C432" s="64">
        <v>6196</v>
      </c>
      <c r="D432" s="65">
        <v>17</v>
      </c>
      <c r="E432" s="65">
        <v>6</v>
      </c>
      <c r="F432" s="68"/>
      <c r="G432" s="68"/>
      <c r="H432" s="68" t="s">
        <v>1832</v>
      </c>
      <c r="I432" s="68" t="s">
        <v>1832</v>
      </c>
      <c r="J432" s="68"/>
    </row>
    <row r="433" spans="1:10" ht="26.25" thickBot="1">
      <c r="A433" s="61">
        <v>432055</v>
      </c>
      <c r="B433" s="62" t="s">
        <v>635</v>
      </c>
      <c r="C433" s="61">
        <v>6081</v>
      </c>
      <c r="D433" s="62">
        <v>9</v>
      </c>
      <c r="E433" s="62">
        <v>1</v>
      </c>
      <c r="F433" s="62"/>
      <c r="G433" s="62"/>
      <c r="H433" s="63"/>
      <c r="I433" s="63" t="s">
        <v>1833</v>
      </c>
      <c r="J433" s="63"/>
    </row>
    <row r="434" spans="1:10" ht="26.25" thickBot="1">
      <c r="A434" s="64">
        <v>432057</v>
      </c>
      <c r="B434" s="65" t="s">
        <v>637</v>
      </c>
      <c r="C434" s="64">
        <v>2167</v>
      </c>
      <c r="D434" s="65">
        <v>11</v>
      </c>
      <c r="E434" s="65">
        <v>12</v>
      </c>
      <c r="F434" s="65"/>
      <c r="G434" s="65" t="s">
        <v>1829</v>
      </c>
      <c r="H434" s="66" t="s">
        <v>1830</v>
      </c>
      <c r="I434" s="66" t="s">
        <v>1830</v>
      </c>
      <c r="J434" s="66"/>
    </row>
    <row r="435" spans="1:10" ht="26.25" thickBot="1">
      <c r="A435" s="61">
        <v>432060</v>
      </c>
      <c r="B435" s="62" t="s">
        <v>638</v>
      </c>
      <c r="C435" s="61">
        <v>3804</v>
      </c>
      <c r="D435" s="62">
        <v>16</v>
      </c>
      <c r="E435" s="62">
        <v>11</v>
      </c>
      <c r="F435" s="62" t="s">
        <v>1829</v>
      </c>
      <c r="G435" s="62" t="s">
        <v>1830</v>
      </c>
      <c r="H435" s="63" t="s">
        <v>1831</v>
      </c>
      <c r="I435" s="63" t="s">
        <v>1831</v>
      </c>
      <c r="J435" s="63"/>
    </row>
    <row r="436" spans="1:10" ht="26.25" thickBot="1">
      <c r="A436" s="64">
        <v>432065</v>
      </c>
      <c r="B436" s="65" t="s">
        <v>639</v>
      </c>
      <c r="C436" s="64">
        <v>2361</v>
      </c>
      <c r="D436" s="65">
        <v>1</v>
      </c>
      <c r="E436" s="65">
        <v>4</v>
      </c>
      <c r="F436" s="65"/>
      <c r="G436" s="65"/>
      <c r="H436" s="65" t="s">
        <v>1834</v>
      </c>
      <c r="I436" s="65" t="s">
        <v>1834</v>
      </c>
      <c r="J436" s="65"/>
    </row>
    <row r="437" spans="1:10" ht="15.75" thickBot="1">
      <c r="A437" s="61">
        <v>432067</v>
      </c>
      <c r="B437" s="62" t="s">
        <v>640</v>
      </c>
      <c r="C437" s="61">
        <v>9492</v>
      </c>
      <c r="D437" s="62">
        <v>28</v>
      </c>
      <c r="E437" s="62">
        <v>13</v>
      </c>
      <c r="F437" s="62"/>
      <c r="G437" s="62" t="s">
        <v>1829</v>
      </c>
      <c r="H437" s="63"/>
      <c r="I437" s="63" t="s">
        <v>1829</v>
      </c>
      <c r="J437" s="63"/>
    </row>
    <row r="438" spans="1:10" ht="15.75" thickBot="1">
      <c r="A438" s="64">
        <v>432070</v>
      </c>
      <c r="B438" s="65" t="s">
        <v>642</v>
      </c>
      <c r="C438" s="64">
        <v>15403</v>
      </c>
      <c r="D438" s="65">
        <v>27</v>
      </c>
      <c r="E438" s="65">
        <v>8</v>
      </c>
      <c r="F438" s="65"/>
      <c r="G438" s="65" t="s">
        <v>1829</v>
      </c>
      <c r="H438" s="66" t="s">
        <v>1830</v>
      </c>
      <c r="I438" s="66" t="s">
        <v>1830</v>
      </c>
      <c r="J438" s="66"/>
    </row>
    <row r="439" spans="1:10" ht="26.25" thickBot="1">
      <c r="A439" s="61">
        <v>432080</v>
      </c>
      <c r="B439" s="62" t="s">
        <v>644</v>
      </c>
      <c r="C439" s="61">
        <v>30881</v>
      </c>
      <c r="D439" s="62">
        <v>19</v>
      </c>
      <c r="E439" s="62">
        <v>6</v>
      </c>
      <c r="F439" s="62"/>
      <c r="G439" s="62"/>
      <c r="H439" s="62" t="s">
        <v>1832</v>
      </c>
      <c r="I439" s="62" t="s">
        <v>1832</v>
      </c>
      <c r="J439" s="67"/>
    </row>
    <row r="440" spans="1:10" ht="15.75" thickBot="1">
      <c r="A440" s="64">
        <v>432085</v>
      </c>
      <c r="B440" s="65" t="s">
        <v>646</v>
      </c>
      <c r="C440" s="64">
        <v>4936</v>
      </c>
      <c r="D440" s="65">
        <v>8</v>
      </c>
      <c r="E440" s="65">
        <v>1</v>
      </c>
      <c r="F440" s="65" t="s">
        <v>1829</v>
      </c>
      <c r="G440" s="65" t="s">
        <v>1830</v>
      </c>
      <c r="H440" s="66" t="s">
        <v>1831</v>
      </c>
      <c r="I440" s="66" t="s">
        <v>1831</v>
      </c>
      <c r="J440" s="66"/>
    </row>
    <row r="441" spans="1:10" ht="15.75" thickBot="1">
      <c r="A441" s="64">
        <v>432090</v>
      </c>
      <c r="B441" s="65" t="s">
        <v>647</v>
      </c>
      <c r="C441" s="64">
        <v>25473</v>
      </c>
      <c r="D441" s="65">
        <v>18</v>
      </c>
      <c r="E441" s="65">
        <v>6</v>
      </c>
      <c r="F441" s="65"/>
      <c r="G441" s="65" t="s">
        <v>1829</v>
      </c>
      <c r="H441" s="66" t="s">
        <v>1830</v>
      </c>
      <c r="I441" s="66" t="s">
        <v>1830</v>
      </c>
      <c r="J441" s="63"/>
    </row>
    <row r="442" spans="1:10" ht="15.75" thickBot="1">
      <c r="A442" s="61">
        <v>432100</v>
      </c>
      <c r="B442" s="62" t="s">
        <v>649</v>
      </c>
      <c r="C442" s="61">
        <v>11319</v>
      </c>
      <c r="D442" s="62">
        <v>19</v>
      </c>
      <c r="E442" s="62">
        <v>6</v>
      </c>
      <c r="F442" s="62"/>
      <c r="G442" s="62" t="s">
        <v>1829</v>
      </c>
      <c r="H442" s="63" t="s">
        <v>1830</v>
      </c>
      <c r="I442" s="63" t="s">
        <v>1830</v>
      </c>
      <c r="J442" s="66"/>
    </row>
    <row r="443" spans="1:10" ht="15.75" thickBot="1">
      <c r="A443" s="61">
        <v>432110</v>
      </c>
      <c r="B443" s="62" t="s">
        <v>650</v>
      </c>
      <c r="C443" s="61">
        <v>16082</v>
      </c>
      <c r="D443" s="62">
        <v>9</v>
      </c>
      <c r="E443" s="62">
        <v>1</v>
      </c>
      <c r="F443" s="62"/>
      <c r="G443" s="62"/>
      <c r="H443" s="63"/>
      <c r="I443" s="63" t="s">
        <v>1833</v>
      </c>
      <c r="J443" s="63"/>
    </row>
    <row r="444" spans="1:10" ht="15.75" thickBot="1">
      <c r="A444" s="64">
        <v>432120</v>
      </c>
      <c r="B444" s="65" t="s">
        <v>651</v>
      </c>
      <c r="C444" s="64">
        <v>58402</v>
      </c>
      <c r="D444" s="65">
        <v>6</v>
      </c>
      <c r="E444" s="65">
        <v>1</v>
      </c>
      <c r="F444" s="65"/>
      <c r="G444" s="65" t="s">
        <v>1829</v>
      </c>
      <c r="H444" s="66" t="s">
        <v>1830</v>
      </c>
      <c r="I444" s="66" t="s">
        <v>1830</v>
      </c>
      <c r="J444" s="66"/>
    </row>
    <row r="445" spans="1:10" ht="15.75" thickBot="1">
      <c r="A445" s="61">
        <v>432130</v>
      </c>
      <c r="B445" s="62" t="s">
        <v>653</v>
      </c>
      <c r="C445" s="61">
        <v>26906</v>
      </c>
      <c r="D445" s="62">
        <v>30</v>
      </c>
      <c r="E445" s="62">
        <v>16</v>
      </c>
      <c r="F445" s="62"/>
      <c r="G445" s="62"/>
      <c r="H445" s="63"/>
      <c r="I445" s="63" t="s">
        <v>1833</v>
      </c>
      <c r="J445" s="63"/>
    </row>
    <row r="446" spans="1:10" ht="26.25" thickBot="1">
      <c r="A446" s="64">
        <v>432132</v>
      </c>
      <c r="B446" s="65" t="s">
        <v>655</v>
      </c>
      <c r="C446" s="64">
        <v>3380</v>
      </c>
      <c r="D446" s="65">
        <v>15</v>
      </c>
      <c r="E446" s="65">
        <v>2</v>
      </c>
      <c r="F446" s="65" t="s">
        <v>1829</v>
      </c>
      <c r="G446" s="65" t="s">
        <v>1830</v>
      </c>
      <c r="H446" s="66" t="s">
        <v>1831</v>
      </c>
      <c r="I446" s="66" t="s">
        <v>1831</v>
      </c>
      <c r="J446" s="66"/>
    </row>
    <row r="447" spans="1:10" ht="15.75" thickBot="1">
      <c r="A447" s="61">
        <v>432135</v>
      </c>
      <c r="B447" s="62" t="s">
        <v>656</v>
      </c>
      <c r="C447" s="61">
        <v>5702</v>
      </c>
      <c r="D447" s="62">
        <v>5</v>
      </c>
      <c r="E447" s="62">
        <v>18</v>
      </c>
      <c r="F447" s="62" t="s">
        <v>1829</v>
      </c>
      <c r="G447" s="62" t="s">
        <v>1830</v>
      </c>
      <c r="H447" s="63"/>
      <c r="I447" s="63" t="s">
        <v>1830</v>
      </c>
      <c r="J447" s="63"/>
    </row>
    <row r="448" spans="1:10" ht="26.25" thickBot="1">
      <c r="A448" s="64">
        <v>432140</v>
      </c>
      <c r="B448" s="65" t="s">
        <v>658</v>
      </c>
      <c r="C448" s="64">
        <v>14610</v>
      </c>
      <c r="D448" s="65">
        <v>15</v>
      </c>
      <c r="E448" s="65">
        <v>2</v>
      </c>
      <c r="F448" s="65" t="s">
        <v>1829</v>
      </c>
      <c r="G448" s="65" t="s">
        <v>1830</v>
      </c>
      <c r="H448" s="66" t="s">
        <v>1831</v>
      </c>
      <c r="I448" s="66" t="s">
        <v>1831</v>
      </c>
      <c r="J448" s="66"/>
    </row>
    <row r="449" spans="1:10" ht="26.25" thickBot="1">
      <c r="A449" s="61">
        <v>432143</v>
      </c>
      <c r="B449" s="62" t="s">
        <v>659</v>
      </c>
      <c r="C449" s="61">
        <v>11908</v>
      </c>
      <c r="D449" s="62">
        <v>4</v>
      </c>
      <c r="E449" s="62">
        <v>18</v>
      </c>
      <c r="F449" s="62"/>
      <c r="G449" s="62" t="s">
        <v>1829</v>
      </c>
      <c r="H449" s="63" t="s">
        <v>1830</v>
      </c>
      <c r="I449" s="63" t="s">
        <v>1830</v>
      </c>
      <c r="J449" s="63"/>
    </row>
    <row r="450" spans="1:10" ht="15.75" thickBot="1">
      <c r="A450" s="64">
        <v>432145</v>
      </c>
      <c r="B450" s="65" t="s">
        <v>661</v>
      </c>
      <c r="C450" s="64">
        <v>35083</v>
      </c>
      <c r="D450" s="65">
        <v>30</v>
      </c>
      <c r="E450" s="65">
        <v>16</v>
      </c>
      <c r="F450" s="65"/>
      <c r="G450" s="65"/>
      <c r="H450" s="66"/>
      <c r="I450" s="66" t="s">
        <v>1833</v>
      </c>
      <c r="J450" s="66"/>
    </row>
    <row r="451" spans="1:10" ht="15.75" thickBot="1">
      <c r="A451" s="61">
        <v>432146</v>
      </c>
      <c r="B451" s="62" t="s">
        <v>663</v>
      </c>
      <c r="C451" s="61">
        <v>3199</v>
      </c>
      <c r="D451" s="62">
        <v>19</v>
      </c>
      <c r="E451" s="62">
        <v>6</v>
      </c>
      <c r="F451" s="62" t="s">
        <v>1829</v>
      </c>
      <c r="G451" s="62" t="s">
        <v>1830</v>
      </c>
      <c r="H451" s="63" t="s">
        <v>1831</v>
      </c>
      <c r="I451" s="63" t="s">
        <v>1831</v>
      </c>
      <c r="J451" s="63"/>
    </row>
    <row r="452" spans="1:10" ht="26.25" thickBot="1">
      <c r="A452" s="64">
        <v>432147</v>
      </c>
      <c r="B452" s="65" t="s">
        <v>664</v>
      </c>
      <c r="C452" s="64">
        <v>5952</v>
      </c>
      <c r="D452" s="65">
        <v>15</v>
      </c>
      <c r="E452" s="65">
        <v>2</v>
      </c>
      <c r="F452" s="65"/>
      <c r="G452" s="65"/>
      <c r="H452" s="66" t="s">
        <v>1829</v>
      </c>
      <c r="I452" s="66" t="s">
        <v>1829</v>
      </c>
      <c r="J452" s="66"/>
    </row>
    <row r="453" spans="1:10" ht="15.75" thickBot="1">
      <c r="A453" s="61">
        <v>432149</v>
      </c>
      <c r="B453" s="62" t="s">
        <v>666</v>
      </c>
      <c r="C453" s="61">
        <v>2818</v>
      </c>
      <c r="D453" s="62">
        <v>1</v>
      </c>
      <c r="E453" s="62">
        <v>4</v>
      </c>
      <c r="F453" s="62" t="s">
        <v>1829</v>
      </c>
      <c r="G453" s="62" t="s">
        <v>1830</v>
      </c>
      <c r="H453" s="63" t="s">
        <v>1831</v>
      </c>
      <c r="I453" s="63" t="s">
        <v>1831</v>
      </c>
      <c r="J453" s="63"/>
    </row>
    <row r="454" spans="1:10" ht="15.75" thickBot="1">
      <c r="A454" s="64">
        <v>432150</v>
      </c>
      <c r="B454" s="65" t="s">
        <v>667</v>
      </c>
      <c r="C454" s="64">
        <v>42390</v>
      </c>
      <c r="D454" s="65">
        <v>4</v>
      </c>
      <c r="E454" s="65">
        <v>18</v>
      </c>
      <c r="F454" s="65"/>
      <c r="G454" s="65" t="s">
        <v>1829</v>
      </c>
      <c r="H454" s="66" t="s">
        <v>1830</v>
      </c>
      <c r="I454" s="66" t="s">
        <v>1830</v>
      </c>
      <c r="J454" s="66"/>
    </row>
    <row r="455" spans="1:10" ht="15.75" thickBot="1">
      <c r="A455" s="61">
        <v>432160</v>
      </c>
      <c r="B455" s="62" t="s">
        <v>669</v>
      </c>
      <c r="C455" s="61">
        <v>53036</v>
      </c>
      <c r="D455" s="62">
        <v>5</v>
      </c>
      <c r="E455" s="62">
        <v>18</v>
      </c>
      <c r="F455" s="62"/>
      <c r="G455" s="62" t="s">
        <v>1829</v>
      </c>
      <c r="H455" s="63" t="s">
        <v>1830</v>
      </c>
      <c r="I455" s="63" t="s">
        <v>1830</v>
      </c>
      <c r="J455" s="63"/>
    </row>
    <row r="456" spans="1:10" ht="15.75" thickBot="1">
      <c r="A456" s="64">
        <v>432162</v>
      </c>
      <c r="B456" s="65" t="s">
        <v>671</v>
      </c>
      <c r="C456" s="64">
        <v>2496</v>
      </c>
      <c r="D456" s="65">
        <v>29</v>
      </c>
      <c r="E456" s="65">
        <v>16</v>
      </c>
      <c r="F456" s="65" t="s">
        <v>1829</v>
      </c>
      <c r="G456" s="65" t="s">
        <v>1830</v>
      </c>
      <c r="H456" s="66" t="s">
        <v>1831</v>
      </c>
      <c r="I456" s="66" t="s">
        <v>1831</v>
      </c>
      <c r="J456" s="66"/>
    </row>
    <row r="457" spans="1:10" ht="15.75" thickBot="1">
      <c r="A457" s="64">
        <v>432163</v>
      </c>
      <c r="B457" s="65" t="s">
        <v>672</v>
      </c>
      <c r="C457" s="64">
        <v>2931</v>
      </c>
      <c r="D457" s="65">
        <v>16</v>
      </c>
      <c r="E457" s="65">
        <v>11</v>
      </c>
      <c r="F457" s="65"/>
      <c r="G457" s="65" t="s">
        <v>1829</v>
      </c>
      <c r="H457" s="66" t="s">
        <v>1830</v>
      </c>
      <c r="I457" s="66" t="s">
        <v>1830</v>
      </c>
      <c r="J457" s="63"/>
    </row>
    <row r="458" spans="1:10" ht="26.25" thickBot="1">
      <c r="A458" s="64">
        <v>432166</v>
      </c>
      <c r="B458" s="65" t="s">
        <v>673</v>
      </c>
      <c r="C458" s="64">
        <v>11466</v>
      </c>
      <c r="D458" s="65">
        <v>4</v>
      </c>
      <c r="E458" s="65">
        <v>18</v>
      </c>
      <c r="F458" s="65"/>
      <c r="G458" s="65" t="s">
        <v>1829</v>
      </c>
      <c r="H458" s="66" t="s">
        <v>1830</v>
      </c>
      <c r="I458" s="66" t="s">
        <v>1830</v>
      </c>
      <c r="J458" s="66"/>
    </row>
    <row r="459" spans="1:10" ht="15.75" thickBot="1">
      <c r="A459" s="61">
        <v>432170</v>
      </c>
      <c r="B459" s="62" t="s">
        <v>674</v>
      </c>
      <c r="C459" s="61">
        <v>26643</v>
      </c>
      <c r="D459" s="62">
        <v>6</v>
      </c>
      <c r="E459" s="62">
        <v>1</v>
      </c>
      <c r="F459" s="62"/>
      <c r="G459" s="62"/>
      <c r="H459" s="63"/>
      <c r="I459" s="63" t="s">
        <v>1833</v>
      </c>
      <c r="J459" s="63"/>
    </row>
    <row r="460" spans="1:10" ht="15.75" thickBot="1">
      <c r="A460" s="64">
        <v>432180</v>
      </c>
      <c r="B460" s="65" t="s">
        <v>676</v>
      </c>
      <c r="C460" s="64">
        <v>27040</v>
      </c>
      <c r="D460" s="65">
        <v>14</v>
      </c>
      <c r="E460" s="65">
        <v>14</v>
      </c>
      <c r="F460" s="65"/>
      <c r="G460" s="65" t="s">
        <v>1829</v>
      </c>
      <c r="H460" s="66" t="s">
        <v>1830</v>
      </c>
      <c r="I460" s="66" t="s">
        <v>1830</v>
      </c>
      <c r="J460" s="66"/>
    </row>
    <row r="461" spans="1:10" ht="26.25" thickBot="1">
      <c r="A461" s="61">
        <v>432183</v>
      </c>
      <c r="B461" s="62" t="s">
        <v>677</v>
      </c>
      <c r="C461" s="61">
        <v>3077</v>
      </c>
      <c r="D461" s="62">
        <v>4</v>
      </c>
      <c r="E461" s="62">
        <v>18</v>
      </c>
      <c r="F461" s="62"/>
      <c r="G461" s="62"/>
      <c r="H461" s="63"/>
      <c r="I461" s="63" t="s">
        <v>1833</v>
      </c>
      <c r="J461" s="63"/>
    </row>
    <row r="462" spans="1:10" ht="26.25" thickBot="1">
      <c r="A462" s="64">
        <v>432185</v>
      </c>
      <c r="B462" s="65" t="s">
        <v>678</v>
      </c>
      <c r="C462" s="64">
        <v>4971</v>
      </c>
      <c r="D462" s="65">
        <v>20</v>
      </c>
      <c r="E462" s="65">
        <v>15</v>
      </c>
      <c r="F462" s="65"/>
      <c r="G462" s="65"/>
      <c r="H462" s="66" t="s">
        <v>1829</v>
      </c>
      <c r="I462" s="66" t="s">
        <v>1829</v>
      </c>
      <c r="J462" s="66"/>
    </row>
    <row r="463" spans="1:10" ht="15.75" thickBot="1">
      <c r="A463" s="61">
        <v>432190</v>
      </c>
      <c r="B463" s="62" t="s">
        <v>679</v>
      </c>
      <c r="C463" s="61">
        <v>27047</v>
      </c>
      <c r="D463" s="62">
        <v>15</v>
      </c>
      <c r="E463" s="62">
        <v>2</v>
      </c>
      <c r="F463" s="62" t="s">
        <v>1829</v>
      </c>
      <c r="G463" s="62" t="s">
        <v>1830</v>
      </c>
      <c r="H463" s="63" t="s">
        <v>1831</v>
      </c>
      <c r="I463" s="63" t="s">
        <v>1831</v>
      </c>
      <c r="J463" s="63"/>
    </row>
    <row r="464" spans="1:10" ht="26.25" thickBot="1">
      <c r="A464" s="64">
        <v>432195</v>
      </c>
      <c r="B464" s="65" t="s">
        <v>680</v>
      </c>
      <c r="C464" s="64">
        <v>6370</v>
      </c>
      <c r="D464" s="65">
        <v>20</v>
      </c>
      <c r="E464" s="65">
        <v>15</v>
      </c>
      <c r="F464" s="65" t="s">
        <v>1829</v>
      </c>
      <c r="G464" s="65" t="s">
        <v>1830</v>
      </c>
      <c r="H464" s="66" t="s">
        <v>1831</v>
      </c>
      <c r="I464" s="66" t="s">
        <v>1831</v>
      </c>
      <c r="J464" s="66"/>
    </row>
    <row r="465" spans="1:10" ht="15.75" thickBot="1">
      <c r="A465" s="61">
        <v>432200</v>
      </c>
      <c r="B465" s="62" t="s">
        <v>681</v>
      </c>
      <c r="C465" s="61">
        <v>26816</v>
      </c>
      <c r="D465" s="62">
        <v>8</v>
      </c>
      <c r="E465" s="62">
        <v>1</v>
      </c>
      <c r="F465" s="62"/>
      <c r="G465" s="62" t="s">
        <v>1829</v>
      </c>
      <c r="H465" s="63" t="s">
        <v>1830</v>
      </c>
      <c r="I465" s="63" t="s">
        <v>1830</v>
      </c>
      <c r="J465" s="63"/>
    </row>
    <row r="466" spans="1:10" ht="15.75" thickBot="1">
      <c r="A466" s="64">
        <v>432210</v>
      </c>
      <c r="B466" s="65" t="s">
        <v>682</v>
      </c>
      <c r="C466" s="64">
        <v>5955</v>
      </c>
      <c r="D466" s="65">
        <v>14</v>
      </c>
      <c r="E466" s="65">
        <v>14</v>
      </c>
      <c r="F466" s="65"/>
      <c r="G466" s="65" t="s">
        <v>1829</v>
      </c>
      <c r="H466" s="66" t="s">
        <v>1830</v>
      </c>
      <c r="I466" s="66" t="s">
        <v>1830</v>
      </c>
      <c r="J466" s="66"/>
    </row>
    <row r="467" spans="1:10" ht="26.25" thickBot="1">
      <c r="A467" s="61">
        <v>432215</v>
      </c>
      <c r="B467" s="62" t="s">
        <v>683</v>
      </c>
      <c r="C467" s="61">
        <v>4211</v>
      </c>
      <c r="D467" s="62">
        <v>19</v>
      </c>
      <c r="E467" s="62">
        <v>6</v>
      </c>
      <c r="F467" s="62"/>
      <c r="G467" s="62"/>
      <c r="H467" s="62" t="s">
        <v>1832</v>
      </c>
      <c r="I467" s="62" t="s">
        <v>1832</v>
      </c>
      <c r="J467" s="67"/>
    </row>
    <row r="468" spans="1:10" ht="26.25" thickBot="1">
      <c r="A468" s="64">
        <v>432218</v>
      </c>
      <c r="B468" s="65" t="s">
        <v>685</v>
      </c>
      <c r="C468" s="64">
        <v>1493</v>
      </c>
      <c r="D468" s="65">
        <v>18</v>
      </c>
      <c r="E468" s="65">
        <v>6</v>
      </c>
      <c r="F468" s="68"/>
      <c r="G468" s="68"/>
      <c r="H468" s="68" t="s">
        <v>1832</v>
      </c>
      <c r="I468" s="68" t="s">
        <v>1832</v>
      </c>
      <c r="J468" s="68"/>
    </row>
    <row r="469" spans="1:10" ht="15.75" thickBot="1">
      <c r="A469" s="61">
        <v>432220</v>
      </c>
      <c r="B469" s="62" t="s">
        <v>686</v>
      </c>
      <c r="C469" s="61">
        <v>21380</v>
      </c>
      <c r="D469" s="62">
        <v>1</v>
      </c>
      <c r="E469" s="62">
        <v>4</v>
      </c>
      <c r="F469" s="62"/>
      <c r="G469" s="62" t="s">
        <v>1829</v>
      </c>
      <c r="H469" s="63"/>
      <c r="I469" s="63" t="s">
        <v>1829</v>
      </c>
      <c r="J469" s="63"/>
    </row>
    <row r="470" spans="1:10" ht="26.25" thickBot="1">
      <c r="A470" s="64">
        <v>432225</v>
      </c>
      <c r="B470" s="65" t="s">
        <v>688</v>
      </c>
      <c r="C470" s="64">
        <v>5263</v>
      </c>
      <c r="D470" s="65">
        <v>8</v>
      </c>
      <c r="E470" s="65">
        <v>1</v>
      </c>
      <c r="F470" s="68"/>
      <c r="G470" s="68"/>
      <c r="H470" s="68" t="s">
        <v>1832</v>
      </c>
      <c r="I470" s="68" t="s">
        <v>1832</v>
      </c>
      <c r="J470" s="68"/>
    </row>
    <row r="471" spans="1:10" ht="15.75" thickBot="1">
      <c r="A471" s="61">
        <v>432230</v>
      </c>
      <c r="B471" s="62" t="s">
        <v>689</v>
      </c>
      <c r="C471" s="61">
        <v>8637</v>
      </c>
      <c r="D471" s="62">
        <v>14</v>
      </c>
      <c r="E471" s="62">
        <v>14</v>
      </c>
      <c r="F471" s="62"/>
      <c r="G471" s="62" t="s">
        <v>1829</v>
      </c>
      <c r="H471" s="63" t="s">
        <v>1830</v>
      </c>
      <c r="I471" s="63" t="s">
        <v>1830</v>
      </c>
      <c r="J471" s="63"/>
    </row>
    <row r="472" spans="1:10" ht="15.75" thickBot="1">
      <c r="A472" s="64">
        <v>432232</v>
      </c>
      <c r="B472" s="65" t="s">
        <v>690</v>
      </c>
      <c r="C472" s="64">
        <v>3599</v>
      </c>
      <c r="D472" s="65">
        <v>21</v>
      </c>
      <c r="E472" s="65">
        <v>3</v>
      </c>
      <c r="F472" s="65"/>
      <c r="G472" s="65" t="s">
        <v>1829</v>
      </c>
      <c r="H472" s="66" t="s">
        <v>1830</v>
      </c>
      <c r="I472" s="66" t="s">
        <v>1830</v>
      </c>
      <c r="J472" s="66"/>
    </row>
    <row r="473" spans="1:10" ht="15.75" thickBot="1">
      <c r="A473" s="61">
        <v>432234</v>
      </c>
      <c r="B473" s="62" t="s">
        <v>691</v>
      </c>
      <c r="C473" s="61">
        <v>2171</v>
      </c>
      <c r="D473" s="62">
        <v>11</v>
      </c>
      <c r="E473" s="62">
        <v>12</v>
      </c>
      <c r="F473" s="62"/>
      <c r="G473" s="62" t="s">
        <v>1829</v>
      </c>
      <c r="H473" s="63" t="s">
        <v>1830</v>
      </c>
      <c r="I473" s="63" t="s">
        <v>1830</v>
      </c>
      <c r="J473" s="63"/>
    </row>
    <row r="474" spans="1:10" ht="26.25" thickBot="1">
      <c r="A474" s="64">
        <v>432235</v>
      </c>
      <c r="B474" s="65" t="s">
        <v>692</v>
      </c>
      <c r="C474" s="64">
        <v>1402</v>
      </c>
      <c r="D474" s="65">
        <v>25</v>
      </c>
      <c r="E474" s="65">
        <v>5</v>
      </c>
      <c r="F474" s="65"/>
      <c r="G474" s="65" t="s">
        <v>1829</v>
      </c>
      <c r="H474" s="66" t="s">
        <v>1830</v>
      </c>
      <c r="I474" s="66" t="s">
        <v>1830</v>
      </c>
      <c r="J474" s="66"/>
    </row>
    <row r="475" spans="1:10" ht="15.75" thickBot="1">
      <c r="A475" s="61">
        <v>432237</v>
      </c>
      <c r="B475" s="62" t="s">
        <v>693</v>
      </c>
      <c r="C475" s="61">
        <v>2244</v>
      </c>
      <c r="D475" s="62">
        <v>2</v>
      </c>
      <c r="E475" s="62">
        <v>4</v>
      </c>
      <c r="F475" s="62"/>
      <c r="G475" s="62"/>
      <c r="H475" s="63"/>
      <c r="I475" s="63" t="s">
        <v>1833</v>
      </c>
      <c r="J475" s="63"/>
    </row>
    <row r="476" spans="1:10" ht="15.75" thickBot="1">
      <c r="A476" s="64">
        <v>432240</v>
      </c>
      <c r="B476" s="65" t="s">
        <v>695</v>
      </c>
      <c r="C476" s="64">
        <v>117297</v>
      </c>
      <c r="D476" s="65">
        <v>3</v>
      </c>
      <c r="E476" s="65">
        <v>10</v>
      </c>
      <c r="F476" s="65"/>
      <c r="G476" s="65"/>
      <c r="H476" s="66" t="s">
        <v>1829</v>
      </c>
      <c r="I476" s="66" t="s">
        <v>1829</v>
      </c>
      <c r="J476" s="66"/>
    </row>
    <row r="477" spans="1:10" ht="15.75" thickBot="1">
      <c r="A477" s="61">
        <v>432250</v>
      </c>
      <c r="B477" s="62" t="s">
        <v>697</v>
      </c>
      <c r="C477" s="61">
        <v>67543</v>
      </c>
      <c r="D477" s="62">
        <v>24</v>
      </c>
      <c r="E477" s="62">
        <v>5</v>
      </c>
      <c r="F477" s="62"/>
      <c r="G477" s="62"/>
      <c r="H477" s="63"/>
      <c r="I477" s="63" t="s">
        <v>1833</v>
      </c>
      <c r="J477" s="63"/>
    </row>
    <row r="478" spans="1:10" ht="15.75" thickBot="1">
      <c r="A478" s="64">
        <v>432253</v>
      </c>
      <c r="B478" s="65" t="s">
        <v>699</v>
      </c>
      <c r="C478" s="64">
        <v>10982</v>
      </c>
      <c r="D478" s="65">
        <v>28</v>
      </c>
      <c r="E478" s="65">
        <v>13</v>
      </c>
      <c r="F478" s="65" t="s">
        <v>1829</v>
      </c>
      <c r="G478" s="65" t="s">
        <v>1830</v>
      </c>
      <c r="H478" s="66" t="s">
        <v>1831</v>
      </c>
      <c r="I478" s="66" t="s">
        <v>1831</v>
      </c>
      <c r="J478" s="66"/>
    </row>
    <row r="479" spans="1:10" ht="15.75" thickBot="1">
      <c r="A479" s="61">
        <v>432254</v>
      </c>
      <c r="B479" s="62" t="s">
        <v>701</v>
      </c>
      <c r="C479" s="61">
        <v>6111</v>
      </c>
      <c r="D479" s="62">
        <v>26</v>
      </c>
      <c r="E479" s="62">
        <v>5</v>
      </c>
      <c r="F479" s="62" t="s">
        <v>1829</v>
      </c>
      <c r="G479" s="62" t="s">
        <v>1830</v>
      </c>
      <c r="H479" s="63"/>
      <c r="I479" s="63" t="s">
        <v>1830</v>
      </c>
      <c r="J479" s="63"/>
    </row>
    <row r="480" spans="1:10" ht="15.75" thickBot="1">
      <c r="A480" s="64">
        <v>432252</v>
      </c>
      <c r="B480" s="65" t="s">
        <v>702</v>
      </c>
      <c r="C480" s="64">
        <v>3367</v>
      </c>
      <c r="D480" s="65">
        <v>28</v>
      </c>
      <c r="E480" s="65">
        <v>13</v>
      </c>
      <c r="F480" s="65" t="s">
        <v>1829</v>
      </c>
      <c r="G480" s="65" t="s">
        <v>1830</v>
      </c>
      <c r="H480" s="66" t="s">
        <v>1831</v>
      </c>
      <c r="I480" s="66" t="s">
        <v>1831</v>
      </c>
      <c r="J480" s="66"/>
    </row>
    <row r="481" spans="1:10" ht="15.75" thickBot="1">
      <c r="A481" s="64">
        <v>432255</v>
      </c>
      <c r="B481" s="65" t="s">
        <v>703</v>
      </c>
      <c r="C481" s="64">
        <v>2141</v>
      </c>
      <c r="D481" s="65">
        <v>17</v>
      </c>
      <c r="E481" s="65">
        <v>6</v>
      </c>
      <c r="F481" s="65" t="s">
        <v>1829</v>
      </c>
      <c r="G481" s="65" t="s">
        <v>1830</v>
      </c>
      <c r="H481" s="66" t="s">
        <v>1831</v>
      </c>
      <c r="I481" s="66" t="s">
        <v>1831</v>
      </c>
      <c r="J481" s="63"/>
    </row>
    <row r="482" spans="1:10" ht="26.25" thickBot="1">
      <c r="A482" s="64">
        <v>432260</v>
      </c>
      <c r="B482" s="65" t="s">
        <v>704</v>
      </c>
      <c r="C482" s="64">
        <v>70904</v>
      </c>
      <c r="D482" s="65">
        <v>28</v>
      </c>
      <c r="E482" s="65">
        <v>13</v>
      </c>
      <c r="F482" s="65"/>
      <c r="G482" s="65" t="s">
        <v>1829</v>
      </c>
      <c r="H482" s="66" t="s">
        <v>1830</v>
      </c>
      <c r="I482" s="66" t="s">
        <v>1830</v>
      </c>
      <c r="J482" s="66"/>
    </row>
    <row r="483" spans="1:10" ht="15.75" thickBot="1">
      <c r="A483" s="61">
        <v>432270</v>
      </c>
      <c r="B483" s="62" t="s">
        <v>706</v>
      </c>
      <c r="C483" s="61">
        <v>26639</v>
      </c>
      <c r="D483" s="62">
        <v>28</v>
      </c>
      <c r="E483" s="62">
        <v>13</v>
      </c>
      <c r="F483" s="62" t="s">
        <v>1829</v>
      </c>
      <c r="G483" s="62" t="s">
        <v>1830</v>
      </c>
      <c r="H483" s="63" t="s">
        <v>1831</v>
      </c>
      <c r="I483" s="63" t="s">
        <v>1831</v>
      </c>
      <c r="J483" s="63"/>
    </row>
    <row r="484" spans="1:10" ht="15.75" thickBot="1">
      <c r="A484" s="64">
        <v>432280</v>
      </c>
      <c r="B484" s="65" t="s">
        <v>708</v>
      </c>
      <c r="C484" s="64">
        <v>25800</v>
      </c>
      <c r="D484" s="65">
        <v>25</v>
      </c>
      <c r="E484" s="65">
        <v>5</v>
      </c>
      <c r="F484" s="65" t="s">
        <v>1829</v>
      </c>
      <c r="G484" s="65" t="s">
        <v>1830</v>
      </c>
      <c r="H484" s="66" t="s">
        <v>1831</v>
      </c>
      <c r="I484" s="66" t="s">
        <v>1831</v>
      </c>
      <c r="J484" s="66"/>
    </row>
    <row r="485" spans="1:10" ht="26.25" thickBot="1">
      <c r="A485" s="61">
        <v>432285</v>
      </c>
      <c r="B485" s="62" t="s">
        <v>710</v>
      </c>
      <c r="C485" s="61">
        <v>1970</v>
      </c>
      <c r="D485" s="62">
        <v>29</v>
      </c>
      <c r="E485" s="62">
        <v>16</v>
      </c>
      <c r="F485" s="62"/>
      <c r="G485" s="62" t="s">
        <v>1829</v>
      </c>
      <c r="H485" s="63" t="s">
        <v>1830</v>
      </c>
      <c r="I485" s="63" t="s">
        <v>1830</v>
      </c>
      <c r="J485" s="63"/>
    </row>
    <row r="486" spans="1:10" ht="26.25" thickBot="1">
      <c r="A486" s="64">
        <v>432290</v>
      </c>
      <c r="B486" s="65" t="s">
        <v>711</v>
      </c>
      <c r="C486" s="64">
        <v>5052</v>
      </c>
      <c r="D486" s="65">
        <v>16</v>
      </c>
      <c r="E486" s="65">
        <v>11</v>
      </c>
      <c r="F486" s="68"/>
      <c r="G486" s="68"/>
      <c r="H486" s="68" t="s">
        <v>1832</v>
      </c>
      <c r="I486" s="68" t="s">
        <v>1832</v>
      </c>
      <c r="J486" s="68"/>
    </row>
    <row r="487" spans="1:10" ht="15.75" thickBot="1">
      <c r="A487" s="61">
        <v>432300</v>
      </c>
      <c r="B487" s="62" t="s">
        <v>712</v>
      </c>
      <c r="C487" s="61">
        <v>235638</v>
      </c>
      <c r="D487" s="62">
        <v>10</v>
      </c>
      <c r="E487" s="62">
        <v>1</v>
      </c>
      <c r="F487" s="62"/>
      <c r="G487" s="62" t="s">
        <v>1829</v>
      </c>
      <c r="H487" s="63" t="s">
        <v>1830</v>
      </c>
      <c r="I487" s="63" t="s">
        <v>1830</v>
      </c>
      <c r="J487" s="63"/>
    </row>
    <row r="488" spans="1:10" ht="26.25" thickBot="1">
      <c r="A488" s="64">
        <v>432310</v>
      </c>
      <c r="B488" s="65" t="s">
        <v>714</v>
      </c>
      <c r="C488" s="64">
        <v>5087</v>
      </c>
      <c r="D488" s="65">
        <v>15</v>
      </c>
      <c r="E488" s="65">
        <v>2</v>
      </c>
      <c r="F488" s="65"/>
      <c r="G488" s="65" t="s">
        <v>1829</v>
      </c>
      <c r="H488" s="66" t="s">
        <v>1830</v>
      </c>
      <c r="I488" s="66" t="s">
        <v>1830</v>
      </c>
      <c r="J488" s="66"/>
    </row>
    <row r="489" spans="1:10" ht="15.75" thickBot="1">
      <c r="A489" s="61">
        <v>432320</v>
      </c>
      <c r="B489" s="62" t="s">
        <v>715</v>
      </c>
      <c r="C489" s="61">
        <v>3102</v>
      </c>
      <c r="D489" s="62">
        <v>17</v>
      </c>
      <c r="E489" s="62">
        <v>6</v>
      </c>
      <c r="F489" s="62" t="s">
        <v>1829</v>
      </c>
      <c r="G489" s="62" t="s">
        <v>1830</v>
      </c>
      <c r="H489" s="63" t="s">
        <v>1831</v>
      </c>
      <c r="I489" s="63" t="s">
        <v>1831</v>
      </c>
      <c r="J489" s="63"/>
    </row>
    <row r="490" spans="1:10" ht="15.75" thickBot="1">
      <c r="A490" s="64">
        <v>432330</v>
      </c>
      <c r="B490" s="65" t="s">
        <v>716</v>
      </c>
      <c r="C490" s="64">
        <v>3593</v>
      </c>
      <c r="D490" s="65">
        <v>25</v>
      </c>
      <c r="E490" s="65">
        <v>5</v>
      </c>
      <c r="F490" s="65" t="s">
        <v>1829</v>
      </c>
      <c r="G490" s="65" t="s">
        <v>1830</v>
      </c>
      <c r="H490" s="66"/>
      <c r="I490" s="66" t="s">
        <v>1830</v>
      </c>
      <c r="J490" s="66"/>
    </row>
    <row r="491" spans="1:10" ht="15.75" thickBot="1">
      <c r="A491" s="64">
        <v>432335</v>
      </c>
      <c r="B491" s="65" t="s">
        <v>1843</v>
      </c>
      <c r="C491" s="64">
        <v>2130</v>
      </c>
      <c r="D491" s="65">
        <v>18</v>
      </c>
      <c r="E491" s="65">
        <v>6</v>
      </c>
      <c r="F491" s="65" t="s">
        <v>1829</v>
      </c>
      <c r="G491" s="65" t="s">
        <v>1830</v>
      </c>
      <c r="H491" s="66" t="s">
        <v>1831</v>
      </c>
      <c r="I491" s="66" t="s">
        <v>1831</v>
      </c>
      <c r="J491" s="63"/>
    </row>
    <row r="492" spans="1:10" ht="26.25" thickBot="1">
      <c r="A492" s="64">
        <v>432340</v>
      </c>
      <c r="B492" s="65" t="s">
        <v>718</v>
      </c>
      <c r="C492" s="64">
        <v>4665</v>
      </c>
      <c r="D492" s="65">
        <v>17</v>
      </c>
      <c r="E492" s="65">
        <v>6</v>
      </c>
      <c r="F492" s="68"/>
      <c r="G492" s="68"/>
      <c r="H492" s="68" t="s">
        <v>1832</v>
      </c>
      <c r="I492" s="68" t="s">
        <v>1832</v>
      </c>
      <c r="J492" s="68"/>
    </row>
    <row r="493" spans="1:10" ht="26.25" thickBot="1">
      <c r="A493" s="61">
        <v>432345</v>
      </c>
      <c r="B493" s="62" t="s">
        <v>720</v>
      </c>
      <c r="C493" s="61">
        <v>4117</v>
      </c>
      <c r="D493" s="62">
        <v>1</v>
      </c>
      <c r="E493" s="62">
        <v>4</v>
      </c>
      <c r="F493" s="67"/>
      <c r="G493" s="67"/>
      <c r="H493" s="67" t="s">
        <v>1834</v>
      </c>
      <c r="I493" s="67" t="s">
        <v>1834</v>
      </c>
      <c r="J493" s="67"/>
    </row>
    <row r="494" spans="1:10" ht="15.75" thickBot="1">
      <c r="A494" s="64">
        <v>432350</v>
      </c>
      <c r="B494" s="65" t="s">
        <v>721</v>
      </c>
      <c r="C494" s="64">
        <v>2827</v>
      </c>
      <c r="D494" s="65">
        <v>15</v>
      </c>
      <c r="E494" s="65">
        <v>2</v>
      </c>
      <c r="F494" s="65"/>
      <c r="G494" s="65" t="s">
        <v>1829</v>
      </c>
      <c r="H494" s="66" t="s">
        <v>1830</v>
      </c>
      <c r="I494" s="66" t="s">
        <v>1830</v>
      </c>
      <c r="J494" s="66"/>
    </row>
    <row r="495" spans="1:10" ht="26.25" thickBot="1">
      <c r="A495" s="61">
        <v>432360</v>
      </c>
      <c r="B495" s="62" t="s">
        <v>722</v>
      </c>
      <c r="C495" s="61">
        <v>1746</v>
      </c>
      <c r="D495" s="62">
        <v>25</v>
      </c>
      <c r="E495" s="62">
        <v>5</v>
      </c>
      <c r="F495" s="62"/>
      <c r="G495" s="62"/>
      <c r="H495" s="63"/>
      <c r="I495" s="63" t="s">
        <v>1833</v>
      </c>
      <c r="J495" s="63"/>
    </row>
    <row r="496" spans="1:10" ht="15.75" thickBot="1">
      <c r="A496" s="64">
        <v>432370</v>
      </c>
      <c r="B496" s="65" t="s">
        <v>1844</v>
      </c>
      <c r="C496" s="64">
        <v>3002</v>
      </c>
      <c r="D496" s="65">
        <v>15</v>
      </c>
      <c r="E496" s="65">
        <v>2</v>
      </c>
      <c r="F496" s="65"/>
      <c r="G496" s="65"/>
      <c r="H496" s="66"/>
      <c r="I496" s="66" t="s">
        <v>1833</v>
      </c>
      <c r="J496" s="66"/>
    </row>
    <row r="497" spans="1:10" ht="26.25" thickBot="1">
      <c r="A497" s="61">
        <v>432375</v>
      </c>
      <c r="B497" s="62" t="s">
        <v>724</v>
      </c>
      <c r="C497" s="61">
        <v>3405</v>
      </c>
      <c r="D497" s="62">
        <v>11</v>
      </c>
      <c r="E497" s="62">
        <v>12</v>
      </c>
      <c r="F497" s="62" t="s">
        <v>1829</v>
      </c>
      <c r="G497" s="62" t="s">
        <v>1830</v>
      </c>
      <c r="H497" s="63" t="s">
        <v>1831</v>
      </c>
      <c r="I497" s="63" t="s">
        <v>1831</v>
      </c>
      <c r="J497" s="63"/>
    </row>
    <row r="498" spans="1:10" ht="15.75" thickBot="1">
      <c r="A498" s="64">
        <v>432377</v>
      </c>
      <c r="B498" s="65" t="s">
        <v>725</v>
      </c>
      <c r="C498" s="64">
        <v>3257</v>
      </c>
      <c r="D498" s="65">
        <v>30</v>
      </c>
      <c r="E498" s="65">
        <v>16</v>
      </c>
      <c r="F498" s="65" t="s">
        <v>1829</v>
      </c>
      <c r="G498" s="65" t="s">
        <v>1830</v>
      </c>
      <c r="H498" s="66" t="s">
        <v>1831</v>
      </c>
      <c r="I498" s="66" t="s">
        <v>1831</v>
      </c>
      <c r="J498" s="66"/>
    </row>
    <row r="499" spans="1:10" ht="15.75" thickBot="1">
      <c r="A499" s="61">
        <v>432380</v>
      </c>
      <c r="B499" s="62" t="s">
        <v>726</v>
      </c>
      <c r="C499" s="61">
        <v>16744</v>
      </c>
      <c r="D499" s="62">
        <v>4</v>
      </c>
      <c r="E499" s="62">
        <v>18</v>
      </c>
      <c r="F499" s="62"/>
      <c r="G499" s="62" t="s">
        <v>1829</v>
      </c>
      <c r="H499" s="63" t="s">
        <v>1830</v>
      </c>
      <c r="I499" s="63" t="s">
        <v>1830</v>
      </c>
      <c r="J499" s="63"/>
    </row>
    <row r="500" spans="1:10" ht="15.75" thickBot="1">
      <c r="A500" s="65"/>
      <c r="B500" s="68"/>
      <c r="C500" s="65"/>
      <c r="D500" s="65"/>
      <c r="E500" s="65"/>
      <c r="F500" s="65"/>
      <c r="G500" s="65"/>
      <c r="H500" s="65"/>
      <c r="I500" s="65"/>
      <c r="J500" s="65"/>
    </row>
    <row r="501" spans="1:10" ht="15.75" thickBot="1">
      <c r="A501" s="62"/>
      <c r="B501" s="67"/>
      <c r="C501" s="62"/>
      <c r="D501" s="62"/>
      <c r="E501" s="62"/>
      <c r="F501" s="62"/>
      <c r="G501" s="62"/>
      <c r="H501" s="62"/>
      <c r="I501" s="62"/>
      <c r="J501" s="62"/>
    </row>
    <row r="502" spans="1:10" ht="15.75" thickBot="1">
      <c r="A502" s="65"/>
      <c r="B502" s="68"/>
      <c r="C502" s="65"/>
      <c r="D502" s="65"/>
      <c r="E502" s="65"/>
      <c r="F502" s="65"/>
      <c r="G502" s="65"/>
      <c r="H502" s="65"/>
      <c r="I502" s="65"/>
      <c r="J502" s="65"/>
    </row>
    <row r="503" spans="1:10" ht="15.75" thickBot="1">
      <c r="A503" s="62"/>
      <c r="B503" s="67"/>
      <c r="C503" s="62"/>
      <c r="D503" s="62"/>
      <c r="E503" s="62"/>
      <c r="F503" s="62"/>
      <c r="G503" s="62"/>
      <c r="H503" s="62"/>
      <c r="I503" s="62"/>
      <c r="J503" s="62"/>
    </row>
    <row r="504" spans="1:10" ht="15.75" thickBot="1">
      <c r="A504" s="65"/>
      <c r="B504" s="68"/>
      <c r="C504" s="65"/>
      <c r="D504" s="65"/>
      <c r="E504" s="65"/>
      <c r="F504" s="65"/>
      <c r="G504" s="65"/>
      <c r="H504" s="65"/>
      <c r="I504" s="65"/>
      <c r="J504" s="65"/>
    </row>
    <row r="505" spans="1:10" ht="15.75" thickBot="1">
      <c r="A505" s="62"/>
      <c r="B505" s="67"/>
      <c r="C505" s="62"/>
      <c r="D505" s="62"/>
      <c r="E505" s="62"/>
      <c r="F505" s="62"/>
      <c r="G505" s="62"/>
      <c r="H505" s="62"/>
      <c r="I505" s="62"/>
      <c r="J505" s="62"/>
    </row>
    <row r="506" spans="1:10" ht="15.75" thickBot="1">
      <c r="A506" s="65"/>
      <c r="B506" s="68"/>
      <c r="C506" s="65"/>
      <c r="D506" s="65"/>
      <c r="E506" s="65"/>
      <c r="F506" s="65"/>
      <c r="G506" s="65"/>
      <c r="H506" s="65"/>
      <c r="I506" s="65"/>
      <c r="J506" s="65"/>
    </row>
    <row r="507" spans="1:10" ht="15.75" thickBot="1">
      <c r="A507" s="62"/>
      <c r="B507" s="67"/>
      <c r="C507" s="62"/>
      <c r="D507" s="62"/>
      <c r="E507" s="62"/>
      <c r="F507" s="62"/>
      <c r="G507" s="62"/>
      <c r="H507" s="62"/>
      <c r="I507" s="62"/>
      <c r="J507" s="62"/>
    </row>
    <row r="508" spans="1:10" ht="15.75" thickBot="1">
      <c r="A508" s="65"/>
      <c r="B508" s="68"/>
      <c r="C508" s="65"/>
      <c r="D508" s="65"/>
      <c r="E508" s="65"/>
      <c r="F508" s="65"/>
      <c r="G508" s="65"/>
      <c r="H508" s="65"/>
      <c r="I508" s="65"/>
      <c r="J508" s="65"/>
    </row>
    <row r="509" spans="1:10" ht="15.75" thickBot="1">
      <c r="A509" s="62"/>
      <c r="B509" s="67"/>
      <c r="C509" s="62"/>
      <c r="D509" s="62"/>
      <c r="E509" s="62"/>
      <c r="F509" s="62"/>
      <c r="G509" s="62"/>
      <c r="H509" s="62"/>
      <c r="I509" s="62"/>
      <c r="J509" s="62"/>
    </row>
    <row r="510" spans="1:10" ht="15.75" thickBot="1">
      <c r="A510" s="65"/>
      <c r="B510" s="68"/>
      <c r="C510" s="65"/>
      <c r="D510" s="65"/>
      <c r="E510" s="65"/>
      <c r="F510" s="65"/>
      <c r="G510" s="65"/>
      <c r="H510" s="65"/>
      <c r="I510" s="65"/>
      <c r="J510" s="65"/>
    </row>
    <row r="511" spans="1:10" ht="15.75" thickBot="1">
      <c r="A511" s="62"/>
      <c r="B511" s="67"/>
      <c r="C511" s="62"/>
      <c r="D511" s="62"/>
      <c r="E511" s="62"/>
      <c r="F511" s="62"/>
      <c r="G511" s="62"/>
      <c r="H511" s="62"/>
      <c r="I511" s="62"/>
      <c r="J511" s="62"/>
    </row>
    <row r="512" spans="1:10" ht="15.75" thickBot="1">
      <c r="A512" s="65"/>
      <c r="B512" s="68"/>
      <c r="C512" s="65"/>
      <c r="D512" s="65"/>
      <c r="E512" s="65"/>
      <c r="F512" s="65"/>
      <c r="G512" s="65"/>
      <c r="H512" s="65"/>
      <c r="I512" s="65"/>
      <c r="J512" s="65"/>
    </row>
    <row r="513" spans="1:10" ht="15.75" thickBot="1">
      <c r="A513" s="62"/>
      <c r="B513" s="67"/>
      <c r="C513" s="62"/>
      <c r="D513" s="62"/>
      <c r="E513" s="62"/>
      <c r="F513" s="62"/>
      <c r="G513" s="62"/>
      <c r="H513" s="62"/>
      <c r="I513" s="62"/>
      <c r="J513" s="62"/>
    </row>
    <row r="514" spans="1:10" ht="15.75" thickBot="1">
      <c r="A514" s="65"/>
      <c r="B514" s="68"/>
      <c r="C514" s="65"/>
      <c r="D514" s="65"/>
      <c r="E514" s="65"/>
      <c r="F514" s="65"/>
      <c r="G514" s="65"/>
      <c r="H514" s="65"/>
      <c r="I514" s="65"/>
      <c r="J514" s="65"/>
    </row>
    <row r="515" spans="1:10" ht="15.75" thickBot="1">
      <c r="A515" s="62"/>
      <c r="B515" s="67"/>
      <c r="C515" s="62"/>
      <c r="D515" s="62"/>
      <c r="E515" s="62"/>
      <c r="F515" s="62"/>
      <c r="G515" s="62"/>
      <c r="H515" s="62"/>
      <c r="I515" s="62"/>
      <c r="J515" s="62"/>
    </row>
    <row r="516" spans="1:10" ht="15.75" thickBot="1">
      <c r="A516" s="65"/>
      <c r="B516" s="68"/>
      <c r="C516" s="65"/>
      <c r="D516" s="65"/>
      <c r="E516" s="65"/>
      <c r="F516" s="65"/>
      <c r="G516" s="65"/>
      <c r="H516" s="65"/>
      <c r="I516" s="65"/>
      <c r="J516" s="65"/>
    </row>
    <row r="517" spans="1:10" ht="15.75" thickBot="1">
      <c r="A517" s="62"/>
      <c r="B517" s="67"/>
      <c r="C517" s="62"/>
      <c r="D517" s="62"/>
      <c r="E517" s="62"/>
      <c r="F517" s="62"/>
      <c r="G517" s="62"/>
      <c r="H517" s="62"/>
      <c r="I517" s="62"/>
      <c r="J517" s="62"/>
    </row>
    <row r="518" spans="1:10" ht="15.75" thickBot="1">
      <c r="A518" s="65"/>
      <c r="B518" s="68"/>
      <c r="C518" s="65"/>
      <c r="D518" s="65"/>
      <c r="E518" s="65"/>
      <c r="F518" s="65"/>
      <c r="G518" s="65"/>
      <c r="H518" s="65"/>
      <c r="I518" s="65"/>
      <c r="J518" s="65"/>
    </row>
    <row r="519" spans="1:10" ht="15.75" thickBot="1">
      <c r="A519" s="62"/>
      <c r="B519" s="67"/>
      <c r="C519" s="62"/>
      <c r="D519" s="62"/>
      <c r="E519" s="62"/>
      <c r="F519" s="62"/>
      <c r="G519" s="62"/>
      <c r="H519" s="62"/>
      <c r="I519" s="62"/>
      <c r="J519" s="62"/>
    </row>
    <row r="520" spans="1:10" ht="15.75" thickBot="1">
      <c r="A520" s="65"/>
      <c r="B520" s="68"/>
      <c r="C520" s="65"/>
      <c r="D520" s="65"/>
      <c r="E520" s="65"/>
      <c r="F520" s="65"/>
      <c r="G520" s="65"/>
      <c r="H520" s="65"/>
      <c r="I520" s="65"/>
      <c r="J520" s="65"/>
    </row>
    <row r="521" spans="1:10" ht="15.75" thickBot="1">
      <c r="A521" s="62"/>
      <c r="B521" s="67"/>
      <c r="C521" s="62"/>
      <c r="D521" s="62"/>
      <c r="E521" s="62"/>
      <c r="F521" s="62"/>
      <c r="G521" s="62"/>
      <c r="H521" s="62"/>
      <c r="I521" s="62"/>
      <c r="J521" s="62"/>
    </row>
    <row r="522" spans="1:10" ht="15.75" thickBot="1">
      <c r="A522" s="65"/>
      <c r="B522" s="68"/>
      <c r="C522" s="65"/>
      <c r="D522" s="65"/>
      <c r="E522" s="65"/>
      <c r="F522" s="65"/>
      <c r="G522" s="65"/>
      <c r="H522" s="65"/>
      <c r="I522" s="65"/>
      <c r="J522" s="65"/>
    </row>
    <row r="523" spans="1:10" ht="15.75" thickBot="1">
      <c r="A523" s="62"/>
      <c r="B523" s="67"/>
      <c r="C523" s="62"/>
      <c r="D523" s="62"/>
      <c r="E523" s="62"/>
      <c r="F523" s="62"/>
      <c r="G523" s="62"/>
      <c r="H523" s="62"/>
      <c r="I523" s="62"/>
      <c r="J523" s="62"/>
    </row>
    <row r="524" spans="1:10" ht="15.75" thickBot="1">
      <c r="A524" s="65"/>
      <c r="B524" s="68"/>
      <c r="C524" s="65"/>
      <c r="D524" s="65"/>
      <c r="E524" s="65"/>
      <c r="F524" s="65"/>
      <c r="G524" s="65"/>
      <c r="H524" s="65"/>
      <c r="I524" s="65"/>
      <c r="J524" s="65"/>
    </row>
    <row r="525" spans="1:10" ht="15.75" thickBot="1">
      <c r="A525" s="62"/>
      <c r="B525" s="67"/>
      <c r="C525" s="62"/>
      <c r="D525" s="62"/>
      <c r="E525" s="62"/>
      <c r="F525" s="62"/>
      <c r="G525" s="62"/>
      <c r="H525" s="62"/>
      <c r="I525" s="62"/>
      <c r="J525" s="62"/>
    </row>
    <row r="526" spans="1:10" ht="15.75" thickBot="1">
      <c r="A526" s="65"/>
      <c r="B526" s="68"/>
      <c r="C526" s="65"/>
      <c r="D526" s="65"/>
      <c r="E526" s="65"/>
      <c r="F526" s="65"/>
      <c r="G526" s="65"/>
      <c r="H526" s="65"/>
      <c r="I526" s="65"/>
      <c r="J526" s="65"/>
    </row>
    <row r="527" spans="1:10" ht="15.75" thickBot="1">
      <c r="A527" s="62"/>
      <c r="B527" s="67"/>
      <c r="C527" s="62"/>
      <c r="D527" s="62"/>
      <c r="E527" s="62"/>
      <c r="F527" s="62"/>
      <c r="G527" s="62"/>
      <c r="H527" s="62"/>
      <c r="I527" s="62"/>
      <c r="J527" s="62"/>
    </row>
    <row r="528" spans="1:10" ht="15.75" thickBot="1">
      <c r="A528" s="65"/>
      <c r="B528" s="68"/>
      <c r="C528" s="65"/>
      <c r="D528" s="65"/>
      <c r="E528" s="65"/>
      <c r="F528" s="65"/>
      <c r="G528" s="65"/>
      <c r="H528" s="65"/>
      <c r="I528" s="65"/>
      <c r="J528" s="65"/>
    </row>
    <row r="529" spans="1:10" ht="15.75" thickBot="1">
      <c r="A529" s="62"/>
      <c r="B529" s="67"/>
      <c r="C529" s="62"/>
      <c r="D529" s="62"/>
      <c r="E529" s="62"/>
      <c r="F529" s="62"/>
      <c r="G529" s="62"/>
      <c r="H529" s="62"/>
      <c r="I529" s="62"/>
      <c r="J529" s="62"/>
    </row>
    <row r="530" spans="1:10" ht="15.75" thickBot="1">
      <c r="A530" s="65"/>
      <c r="B530" s="68"/>
      <c r="C530" s="65"/>
      <c r="D530" s="65"/>
      <c r="E530" s="65"/>
      <c r="F530" s="65"/>
      <c r="G530" s="65"/>
      <c r="H530" s="65"/>
      <c r="I530" s="65"/>
      <c r="J530" s="65"/>
    </row>
    <row r="531" spans="1:10" ht="15.75" thickBot="1">
      <c r="A531" s="62"/>
      <c r="B531" s="67"/>
      <c r="C531" s="62"/>
      <c r="D531" s="62"/>
      <c r="E531" s="62"/>
      <c r="F531" s="62"/>
      <c r="G531" s="62"/>
      <c r="H531" s="62"/>
      <c r="I531" s="62"/>
      <c r="J531" s="62"/>
    </row>
    <row r="532" spans="1:10" ht="15.75" thickBot="1">
      <c r="A532" s="65"/>
      <c r="B532" s="68"/>
      <c r="C532" s="65"/>
      <c r="D532" s="65"/>
      <c r="E532" s="65"/>
      <c r="F532" s="65"/>
      <c r="G532" s="65"/>
      <c r="H532" s="65"/>
      <c r="I532" s="65"/>
      <c r="J532" s="65"/>
    </row>
    <row r="533" spans="1:10" ht="15.75" thickBot="1">
      <c r="A533" s="62"/>
      <c r="B533" s="67"/>
      <c r="C533" s="62"/>
      <c r="D533" s="62"/>
      <c r="E533" s="62"/>
      <c r="F533" s="62"/>
      <c r="G533" s="62"/>
      <c r="H533" s="62"/>
      <c r="I533" s="62"/>
      <c r="J533" s="62"/>
    </row>
    <row r="534" spans="1:10" ht="15.75" thickBot="1">
      <c r="A534" s="65"/>
      <c r="B534" s="68"/>
      <c r="C534" s="65"/>
      <c r="D534" s="65"/>
      <c r="E534" s="65"/>
      <c r="F534" s="65"/>
      <c r="G534" s="65"/>
      <c r="H534" s="65"/>
      <c r="I534" s="65"/>
      <c r="J534" s="65"/>
    </row>
    <row r="535" spans="1:10" ht="15.75" thickBot="1">
      <c r="A535" s="62"/>
      <c r="B535" s="67"/>
      <c r="C535" s="62"/>
      <c r="D535" s="62"/>
      <c r="E535" s="62"/>
      <c r="F535" s="62"/>
      <c r="G535" s="62"/>
      <c r="H535" s="62"/>
      <c r="I535" s="62"/>
      <c r="J535" s="62"/>
    </row>
    <row r="536" spans="1:10" ht="15.75" thickBot="1">
      <c r="A536" s="65"/>
      <c r="B536" s="68"/>
      <c r="C536" s="65"/>
      <c r="D536" s="65"/>
      <c r="E536" s="65"/>
      <c r="F536" s="65"/>
      <c r="G536" s="65"/>
      <c r="H536" s="65"/>
      <c r="I536" s="65"/>
      <c r="J536" s="65"/>
    </row>
    <row r="537" spans="1:10" ht="15.75" thickBot="1">
      <c r="A537" s="62"/>
      <c r="B537" s="67"/>
      <c r="C537" s="62"/>
      <c r="D537" s="62"/>
      <c r="E537" s="62"/>
      <c r="F537" s="62"/>
      <c r="G537" s="62"/>
      <c r="H537" s="62"/>
      <c r="I537" s="62"/>
      <c r="J537" s="62"/>
    </row>
    <row r="538" spans="1:10" ht="15.75" thickBot="1">
      <c r="A538" s="65"/>
      <c r="B538" s="68"/>
      <c r="C538" s="65"/>
      <c r="D538" s="65"/>
      <c r="E538" s="65"/>
      <c r="F538" s="65"/>
      <c r="G538" s="65"/>
      <c r="H538" s="65"/>
      <c r="I538" s="65"/>
      <c r="J538" s="65"/>
    </row>
    <row r="539" spans="1:10" ht="15.75" thickBot="1">
      <c r="A539" s="62"/>
      <c r="B539" s="67"/>
      <c r="C539" s="62"/>
      <c r="D539" s="62"/>
      <c r="E539" s="62"/>
      <c r="F539" s="62"/>
      <c r="G539" s="62"/>
      <c r="H539" s="62"/>
      <c r="I539" s="62"/>
      <c r="J539" s="62"/>
    </row>
    <row r="540" spans="1:10" ht="15.75" thickBot="1">
      <c r="A540" s="65"/>
      <c r="B540" s="68"/>
      <c r="C540" s="65"/>
      <c r="D540" s="65"/>
      <c r="E540" s="65"/>
      <c r="F540" s="65"/>
      <c r="G540" s="65"/>
      <c r="H540" s="65"/>
      <c r="I540" s="65"/>
      <c r="J540" s="65"/>
    </row>
    <row r="541" spans="1:10" ht="15.75" thickBot="1">
      <c r="A541" s="62"/>
      <c r="B541" s="67"/>
      <c r="C541" s="62"/>
      <c r="D541" s="62"/>
      <c r="E541" s="62"/>
      <c r="F541" s="62"/>
      <c r="G541" s="62"/>
      <c r="H541" s="62"/>
      <c r="I541" s="62"/>
      <c r="J541" s="62"/>
    </row>
    <row r="542" spans="1:10" ht="15.75" thickBot="1">
      <c r="A542" s="65"/>
      <c r="B542" s="68"/>
      <c r="C542" s="65"/>
      <c r="D542" s="65"/>
      <c r="E542" s="65"/>
      <c r="F542" s="65"/>
      <c r="G542" s="65"/>
      <c r="H542" s="65"/>
      <c r="I542" s="65"/>
      <c r="J542" s="65"/>
    </row>
    <row r="543" spans="1:10" ht="15.75" thickBot="1">
      <c r="A543" s="62"/>
      <c r="B543" s="67"/>
      <c r="C543" s="62"/>
      <c r="D543" s="62"/>
      <c r="E543" s="62"/>
      <c r="F543" s="62"/>
      <c r="G543" s="62"/>
      <c r="H543" s="62"/>
      <c r="I543" s="62"/>
      <c r="J543" s="62"/>
    </row>
    <row r="544" spans="1:10" ht="15.75" thickBot="1">
      <c r="A544" s="65"/>
      <c r="B544" s="68"/>
      <c r="C544" s="65"/>
      <c r="D544" s="65"/>
      <c r="E544" s="65"/>
      <c r="F544" s="65"/>
      <c r="G544" s="65"/>
      <c r="H544" s="65"/>
      <c r="I544" s="65"/>
      <c r="J544" s="65"/>
    </row>
    <row r="545" spans="1:10" ht="15.75" thickBot="1">
      <c r="A545" s="62"/>
      <c r="B545" s="67"/>
      <c r="C545" s="62"/>
      <c r="D545" s="62"/>
      <c r="E545" s="62"/>
      <c r="F545" s="62"/>
      <c r="G545" s="62"/>
      <c r="H545" s="62"/>
      <c r="I545" s="62"/>
      <c r="J545" s="62"/>
    </row>
    <row r="546" spans="1:10" ht="15.75" thickBot="1">
      <c r="A546" s="65"/>
      <c r="B546" s="68"/>
      <c r="C546" s="65"/>
      <c r="D546" s="65"/>
      <c r="E546" s="65"/>
      <c r="F546" s="65"/>
      <c r="G546" s="65"/>
      <c r="H546" s="65"/>
      <c r="I546" s="65"/>
      <c r="J546" s="65"/>
    </row>
    <row r="547" spans="1:10" ht="15.75" thickBot="1">
      <c r="A547" s="62"/>
      <c r="B547" s="67"/>
      <c r="C547" s="62"/>
      <c r="D547" s="62"/>
      <c r="E547" s="62"/>
      <c r="F547" s="62"/>
      <c r="G547" s="62"/>
      <c r="H547" s="62"/>
      <c r="I547" s="62"/>
      <c r="J547" s="62"/>
    </row>
    <row r="548" spans="1:10" ht="15.75" thickBot="1">
      <c r="A548" s="65"/>
      <c r="B548" s="68"/>
      <c r="C548" s="65"/>
      <c r="D548" s="65"/>
      <c r="E548" s="65"/>
      <c r="F548" s="65"/>
      <c r="G548" s="65"/>
      <c r="H548" s="65"/>
      <c r="I548" s="65"/>
      <c r="J548" s="65"/>
    </row>
    <row r="549" spans="1:10" ht="15.75" thickBot="1">
      <c r="A549" s="62"/>
      <c r="B549" s="67"/>
      <c r="C549" s="62"/>
      <c r="D549" s="62"/>
      <c r="E549" s="62"/>
      <c r="F549" s="62"/>
      <c r="G549" s="62"/>
      <c r="H549" s="62"/>
      <c r="I549" s="62"/>
      <c r="J549" s="62"/>
    </row>
    <row r="550" spans="1:10" ht="15.75" thickBot="1">
      <c r="A550" s="65"/>
      <c r="B550" s="68"/>
      <c r="C550" s="65"/>
      <c r="D550" s="65"/>
      <c r="E550" s="65"/>
      <c r="F550" s="65"/>
      <c r="G550" s="65"/>
      <c r="H550" s="65"/>
      <c r="I550" s="65"/>
      <c r="J550" s="65"/>
    </row>
    <row r="551" spans="1:10" ht="15.75" thickBot="1">
      <c r="A551" s="62"/>
      <c r="B551" s="67"/>
      <c r="C551" s="62"/>
      <c r="D551" s="62"/>
      <c r="E551" s="62"/>
      <c r="F551" s="62"/>
      <c r="G551" s="62"/>
      <c r="H551" s="62"/>
      <c r="I551" s="62"/>
      <c r="J551" s="62"/>
    </row>
    <row r="552" spans="1:10" ht="15.75" thickBot="1">
      <c r="A552" s="65"/>
      <c r="B552" s="68"/>
      <c r="C552" s="65"/>
      <c r="D552" s="65"/>
      <c r="E552" s="65"/>
      <c r="F552" s="65"/>
      <c r="G552" s="65"/>
      <c r="H552" s="65"/>
      <c r="I552" s="65"/>
      <c r="J552" s="65"/>
    </row>
    <row r="553" spans="1:10" ht="15.75" thickBot="1">
      <c r="A553" s="62"/>
      <c r="B553" s="67"/>
      <c r="C553" s="62"/>
      <c r="D553" s="62"/>
      <c r="E553" s="62"/>
      <c r="F553" s="62"/>
      <c r="G553" s="62"/>
      <c r="H553" s="62"/>
      <c r="I553" s="62"/>
      <c r="J553" s="62"/>
    </row>
    <row r="554" spans="1:10" ht="15.75" thickBot="1">
      <c r="A554" s="65"/>
      <c r="B554" s="68"/>
      <c r="C554" s="65"/>
      <c r="D554" s="65"/>
      <c r="E554" s="65"/>
      <c r="F554" s="65"/>
      <c r="G554" s="65"/>
      <c r="H554" s="65"/>
      <c r="I554" s="65"/>
      <c r="J554" s="65"/>
    </row>
    <row r="555" spans="1:10" ht="15.75" thickBot="1">
      <c r="A555" s="62"/>
      <c r="B555" s="67"/>
      <c r="C555" s="62"/>
      <c r="D555" s="62"/>
      <c r="E555" s="62"/>
      <c r="F555" s="62"/>
      <c r="G555" s="62"/>
      <c r="H555" s="62"/>
      <c r="I555" s="62"/>
      <c r="J555" s="62"/>
    </row>
    <row r="556" spans="1:10" ht="15.75" thickBot="1">
      <c r="A556" s="65"/>
      <c r="B556" s="68"/>
      <c r="C556" s="65"/>
      <c r="D556" s="65"/>
      <c r="E556" s="65"/>
      <c r="F556" s="65"/>
      <c r="G556" s="65"/>
      <c r="H556" s="65"/>
      <c r="I556" s="65"/>
      <c r="J556" s="65"/>
    </row>
    <row r="557" spans="1:10" ht="15.75" thickBot="1">
      <c r="A557" s="62"/>
      <c r="B557" s="67"/>
      <c r="C557" s="62"/>
      <c r="D557" s="62"/>
      <c r="E557" s="62"/>
      <c r="F557" s="62"/>
      <c r="G557" s="62"/>
      <c r="H557" s="62"/>
      <c r="I557" s="62"/>
      <c r="J557" s="62"/>
    </row>
    <row r="558" spans="1:10" ht="15.75" thickBot="1">
      <c r="A558" s="65"/>
      <c r="B558" s="68"/>
      <c r="C558" s="65"/>
      <c r="D558" s="65"/>
      <c r="E558" s="65"/>
      <c r="F558" s="65"/>
      <c r="G558" s="65"/>
      <c r="H558" s="65"/>
      <c r="I558" s="65"/>
      <c r="J558" s="65"/>
    </row>
    <row r="559" spans="1:10" ht="15.75" thickBot="1">
      <c r="A559" s="62"/>
      <c r="B559" s="67"/>
      <c r="C559" s="62"/>
      <c r="D559" s="62"/>
      <c r="E559" s="62"/>
      <c r="F559" s="62"/>
      <c r="G559" s="62"/>
      <c r="H559" s="62"/>
      <c r="I559" s="62"/>
      <c r="J559" s="62"/>
    </row>
    <row r="560" spans="1:10" ht="15.75" thickBot="1">
      <c r="A560" s="65"/>
      <c r="B560" s="68"/>
      <c r="C560" s="65"/>
      <c r="D560" s="65"/>
      <c r="E560" s="65"/>
      <c r="F560" s="65"/>
      <c r="G560" s="65"/>
      <c r="H560" s="65"/>
      <c r="I560" s="65"/>
      <c r="J560" s="65"/>
    </row>
    <row r="561" spans="1:10" ht="15.75" thickBot="1">
      <c r="A561" s="62"/>
      <c r="B561" s="67"/>
      <c r="C561" s="62"/>
      <c r="D561" s="62"/>
      <c r="E561" s="62"/>
      <c r="F561" s="62"/>
      <c r="G561" s="62"/>
      <c r="H561" s="62"/>
      <c r="I561" s="62"/>
      <c r="J561" s="62"/>
    </row>
    <row r="562" spans="1:10" ht="15.75" thickBot="1">
      <c r="A562" s="65"/>
      <c r="B562" s="68"/>
      <c r="C562" s="65"/>
      <c r="D562" s="65"/>
      <c r="E562" s="65"/>
      <c r="F562" s="65"/>
      <c r="G562" s="65"/>
      <c r="H562" s="65"/>
      <c r="I562" s="65"/>
      <c r="J562" s="65"/>
    </row>
    <row r="563" spans="1:10" ht="15.75" thickBot="1">
      <c r="A563" s="62"/>
      <c r="B563" s="67"/>
      <c r="C563" s="62"/>
      <c r="D563" s="62"/>
      <c r="E563" s="62"/>
      <c r="F563" s="62"/>
      <c r="G563" s="62"/>
      <c r="H563" s="62"/>
      <c r="I563" s="62"/>
      <c r="J563" s="62"/>
    </row>
    <row r="564" spans="1:10" ht="15.75" thickBot="1">
      <c r="A564" s="65"/>
      <c r="B564" s="68"/>
      <c r="C564" s="65"/>
      <c r="D564" s="65"/>
      <c r="E564" s="65"/>
      <c r="F564" s="65"/>
      <c r="G564" s="65"/>
      <c r="H564" s="65"/>
      <c r="I564" s="65"/>
      <c r="J564" s="65"/>
    </row>
    <row r="565" spans="1:10" ht="15.75" thickBot="1">
      <c r="A565" s="62"/>
      <c r="B565" s="67"/>
      <c r="C565" s="62"/>
      <c r="D565" s="62"/>
      <c r="E565" s="62"/>
      <c r="F565" s="62"/>
      <c r="G565" s="62"/>
      <c r="H565" s="62"/>
      <c r="I565" s="62"/>
      <c r="J565" s="62"/>
    </row>
    <row r="566" spans="1:10" ht="15.75" thickBot="1">
      <c r="A566" s="65"/>
      <c r="B566" s="68"/>
      <c r="C566" s="65"/>
      <c r="D566" s="65"/>
      <c r="E566" s="65"/>
      <c r="F566" s="65"/>
      <c r="G566" s="65"/>
      <c r="H566" s="65"/>
      <c r="I566" s="65"/>
      <c r="J566" s="65"/>
    </row>
    <row r="567" spans="1:10" ht="15.75" thickBot="1">
      <c r="A567" s="62"/>
      <c r="B567" s="67"/>
      <c r="C567" s="62"/>
      <c r="D567" s="62"/>
      <c r="E567" s="62"/>
      <c r="F567" s="62"/>
      <c r="G567" s="62"/>
      <c r="H567" s="62"/>
      <c r="I567" s="62"/>
      <c r="J567" s="62"/>
    </row>
    <row r="568" spans="1:10" ht="15.75" thickBot="1">
      <c r="A568" s="65"/>
      <c r="B568" s="68"/>
      <c r="C568" s="65"/>
      <c r="D568" s="65"/>
      <c r="E568" s="65"/>
      <c r="F568" s="65"/>
      <c r="G568" s="65"/>
      <c r="H568" s="65"/>
      <c r="I568" s="65"/>
      <c r="J568" s="65"/>
    </row>
    <row r="569" spans="1:10" ht="15.75" thickBot="1">
      <c r="A569" s="62"/>
      <c r="B569" s="67"/>
      <c r="C569" s="62"/>
      <c r="D569" s="62"/>
      <c r="E569" s="62"/>
      <c r="F569" s="62"/>
      <c r="G569" s="62"/>
      <c r="H569" s="62"/>
      <c r="I569" s="62"/>
      <c r="J569" s="62"/>
    </row>
    <row r="570" spans="1:10" ht="15.75" thickBot="1">
      <c r="A570" s="65"/>
      <c r="B570" s="68"/>
      <c r="C570" s="65"/>
      <c r="D570" s="65"/>
      <c r="E570" s="65"/>
      <c r="F570" s="65"/>
      <c r="G570" s="65"/>
      <c r="H570" s="65"/>
      <c r="I570" s="65"/>
      <c r="J570" s="65"/>
    </row>
    <row r="571" spans="1:10" ht="15.75" thickBot="1">
      <c r="A571" s="62"/>
      <c r="B571" s="67"/>
      <c r="C571" s="62"/>
      <c r="D571" s="62"/>
      <c r="E571" s="62"/>
      <c r="F571" s="62"/>
      <c r="G571" s="62"/>
      <c r="H571" s="62"/>
      <c r="I571" s="62"/>
      <c r="J571" s="62"/>
    </row>
    <row r="572" spans="1:10" ht="15.75" thickBot="1">
      <c r="A572" s="65"/>
      <c r="B572" s="68"/>
      <c r="C572" s="65"/>
      <c r="D572" s="65"/>
      <c r="E572" s="65"/>
      <c r="F572" s="65"/>
      <c r="G572" s="65"/>
      <c r="H572" s="65"/>
      <c r="I572" s="65"/>
      <c r="J572" s="65"/>
    </row>
    <row r="573" spans="1:10" ht="15.75" thickBot="1">
      <c r="A573" s="62"/>
      <c r="B573" s="67"/>
      <c r="C573" s="62"/>
      <c r="D573" s="62"/>
      <c r="E573" s="62"/>
      <c r="F573" s="62"/>
      <c r="G573" s="62"/>
      <c r="H573" s="62"/>
      <c r="I573" s="62"/>
      <c r="J573" s="62"/>
    </row>
    <row r="574" spans="1:10" ht="15.75" thickBot="1">
      <c r="A574" s="65"/>
      <c r="B574" s="68"/>
      <c r="C574" s="65"/>
      <c r="D574" s="65"/>
      <c r="E574" s="65"/>
      <c r="F574" s="65"/>
      <c r="G574" s="65"/>
      <c r="H574" s="65"/>
      <c r="I574" s="65"/>
      <c r="J574" s="65"/>
    </row>
    <row r="575" spans="1:10" ht="15.75" thickBot="1">
      <c r="A575" s="62"/>
      <c r="B575" s="67"/>
      <c r="C575" s="62"/>
      <c r="D575" s="62"/>
      <c r="E575" s="62"/>
      <c r="F575" s="62"/>
      <c r="G575" s="62"/>
      <c r="H575" s="62"/>
      <c r="I575" s="62"/>
      <c r="J575" s="62"/>
    </row>
    <row r="576" spans="1:10" ht="15.75" thickBot="1">
      <c r="A576" s="65"/>
      <c r="B576" s="68"/>
      <c r="C576" s="65"/>
      <c r="D576" s="65"/>
      <c r="E576" s="65"/>
      <c r="F576" s="65"/>
      <c r="G576" s="65"/>
      <c r="H576" s="65"/>
      <c r="I576" s="65"/>
      <c r="J576" s="65"/>
    </row>
    <row r="577" spans="1:10" ht="15.75" thickBot="1">
      <c r="A577" s="62"/>
      <c r="B577" s="67"/>
      <c r="C577" s="62"/>
      <c r="D577" s="62"/>
      <c r="E577" s="62"/>
      <c r="F577" s="62"/>
      <c r="G577" s="62"/>
      <c r="H577" s="62"/>
      <c r="I577" s="62"/>
      <c r="J577" s="62"/>
    </row>
    <row r="578" spans="1:10" ht="15.75" thickBot="1">
      <c r="A578" s="65"/>
      <c r="B578" s="68"/>
      <c r="C578" s="65"/>
      <c r="D578" s="65"/>
      <c r="E578" s="65"/>
      <c r="F578" s="65"/>
      <c r="G578" s="65"/>
      <c r="H578" s="65"/>
      <c r="I578" s="65"/>
      <c r="J578" s="65"/>
    </row>
    <row r="579" spans="1:10" ht="15.75" thickBot="1">
      <c r="A579" s="62"/>
      <c r="B579" s="67"/>
      <c r="C579" s="62"/>
      <c r="D579" s="62"/>
      <c r="E579" s="62"/>
      <c r="F579" s="62"/>
      <c r="G579" s="62"/>
      <c r="H579" s="62"/>
      <c r="I579" s="62"/>
      <c r="J579" s="62"/>
    </row>
    <row r="580" spans="1:10" ht="15.75" thickBot="1">
      <c r="A580" s="65"/>
      <c r="B580" s="68"/>
      <c r="C580" s="65"/>
      <c r="D580" s="65"/>
      <c r="E580" s="65"/>
      <c r="F580" s="65"/>
      <c r="G580" s="65"/>
      <c r="H580" s="65"/>
      <c r="I580" s="65"/>
      <c r="J580" s="65"/>
    </row>
    <row r="581" spans="1:10" ht="15.75" thickBot="1">
      <c r="A581" s="62"/>
      <c r="B581" s="67"/>
      <c r="C581" s="62"/>
      <c r="D581" s="62"/>
      <c r="E581" s="62"/>
      <c r="F581" s="62"/>
      <c r="G581" s="62"/>
      <c r="H581" s="62"/>
      <c r="I581" s="62"/>
      <c r="J581" s="62"/>
    </row>
    <row r="582" spans="1:10" ht="15.75" thickBot="1">
      <c r="A582" s="65"/>
      <c r="B582" s="68"/>
      <c r="C582" s="65"/>
      <c r="D582" s="65"/>
      <c r="E582" s="65"/>
      <c r="F582" s="65"/>
      <c r="G582" s="65"/>
      <c r="H582" s="65"/>
      <c r="I582" s="65"/>
      <c r="J582" s="65"/>
    </row>
    <row r="583" spans="1:10" ht="15.75" thickBot="1">
      <c r="A583" s="62"/>
      <c r="B583" s="67"/>
      <c r="C583" s="62"/>
      <c r="D583" s="62"/>
      <c r="E583" s="62"/>
      <c r="F583" s="62"/>
      <c r="G583" s="62"/>
      <c r="H583" s="62"/>
      <c r="I583" s="62"/>
      <c r="J583" s="62"/>
    </row>
    <row r="584" spans="1:10" ht="15.75" thickBot="1">
      <c r="A584" s="65"/>
      <c r="B584" s="68"/>
      <c r="C584" s="65"/>
      <c r="D584" s="65"/>
      <c r="E584" s="65"/>
      <c r="F584" s="65"/>
      <c r="G584" s="65"/>
      <c r="H584" s="65"/>
      <c r="I584" s="65"/>
      <c r="J584" s="65"/>
    </row>
    <row r="585" spans="1:10" ht="15.75" thickBot="1">
      <c r="A585" s="62"/>
      <c r="B585" s="67"/>
      <c r="C585" s="62"/>
      <c r="D585" s="62"/>
      <c r="E585" s="62"/>
      <c r="F585" s="62"/>
      <c r="G585" s="62"/>
      <c r="H585" s="62"/>
      <c r="I585" s="62"/>
      <c r="J585" s="62"/>
    </row>
    <row r="586" spans="1:10" ht="15.75" thickBot="1">
      <c r="A586" s="65"/>
      <c r="B586" s="68"/>
      <c r="C586" s="65"/>
      <c r="D586" s="65"/>
      <c r="E586" s="65"/>
      <c r="F586" s="65"/>
      <c r="G586" s="65"/>
      <c r="H586" s="65"/>
      <c r="I586" s="65"/>
      <c r="J586" s="65"/>
    </row>
    <row r="587" spans="1:10" ht="15.75" thickBot="1">
      <c r="A587" s="62"/>
      <c r="B587" s="67"/>
      <c r="C587" s="62"/>
      <c r="D587" s="62"/>
      <c r="E587" s="62"/>
      <c r="F587" s="62"/>
      <c r="G587" s="62"/>
      <c r="H587" s="62"/>
      <c r="I587" s="62"/>
      <c r="J587" s="62"/>
    </row>
    <row r="588" spans="1:10" ht="15.75" thickBot="1">
      <c r="A588" s="65"/>
      <c r="B588" s="68"/>
      <c r="C588" s="65"/>
      <c r="D588" s="65"/>
      <c r="E588" s="65"/>
      <c r="F588" s="65"/>
      <c r="G588" s="65"/>
      <c r="H588" s="65"/>
      <c r="I588" s="65"/>
      <c r="J588" s="65"/>
    </row>
    <row r="589" spans="1:10" ht="15.75" thickBot="1">
      <c r="A589" s="62"/>
      <c r="B589" s="67"/>
      <c r="C589" s="62"/>
      <c r="D589" s="62"/>
      <c r="E589" s="62"/>
      <c r="F589" s="62"/>
      <c r="G589" s="62"/>
      <c r="H589" s="62"/>
      <c r="I589" s="62"/>
      <c r="J589" s="62"/>
    </row>
    <row r="590" spans="1:10" ht="15.75" thickBot="1">
      <c r="A590" s="65"/>
      <c r="B590" s="68"/>
      <c r="C590" s="65"/>
      <c r="D590" s="65"/>
      <c r="E590" s="65"/>
      <c r="F590" s="65"/>
      <c r="G590" s="65"/>
      <c r="H590" s="65"/>
      <c r="I590" s="65"/>
      <c r="J590" s="65"/>
    </row>
    <row r="591" spans="1:10" ht="15.75" thickBot="1">
      <c r="A591" s="62"/>
      <c r="B591" s="67"/>
      <c r="C591" s="62"/>
      <c r="D591" s="62"/>
      <c r="E591" s="62"/>
      <c r="F591" s="62"/>
      <c r="G591" s="62"/>
      <c r="H591" s="62"/>
      <c r="I591" s="62"/>
      <c r="J591" s="62"/>
    </row>
    <row r="592" spans="1:10" ht="15.75" thickBot="1">
      <c r="A592" s="65"/>
      <c r="B592" s="68"/>
      <c r="C592" s="65"/>
      <c r="D592" s="65"/>
      <c r="E592" s="65"/>
      <c r="F592" s="65"/>
      <c r="G592" s="65"/>
      <c r="H592" s="65"/>
      <c r="I592" s="65"/>
      <c r="J592" s="65"/>
    </row>
    <row r="593" spans="1:10" ht="15.75" thickBot="1">
      <c r="A593" s="62"/>
      <c r="B593" s="67"/>
      <c r="C593" s="62"/>
      <c r="D593" s="62"/>
      <c r="E593" s="62"/>
      <c r="F593" s="62"/>
      <c r="G593" s="62"/>
      <c r="H593" s="62"/>
      <c r="I593" s="62"/>
      <c r="J593" s="62"/>
    </row>
    <row r="594" spans="1:10" ht="15.75" thickBot="1">
      <c r="A594" s="65"/>
      <c r="B594" s="68"/>
      <c r="C594" s="65"/>
      <c r="D594" s="65"/>
      <c r="E594" s="65"/>
      <c r="F594" s="65"/>
      <c r="G594" s="65"/>
      <c r="H594" s="65"/>
      <c r="I594" s="65"/>
      <c r="J594" s="65"/>
    </row>
    <row r="595" spans="1:10" ht="15.75" thickBot="1">
      <c r="A595" s="62"/>
      <c r="B595" s="67"/>
      <c r="C595" s="62"/>
      <c r="D595" s="62"/>
      <c r="E595" s="62"/>
      <c r="F595" s="62"/>
      <c r="G595" s="62"/>
      <c r="H595" s="62"/>
      <c r="I595" s="62"/>
      <c r="J595" s="62"/>
    </row>
    <row r="596" spans="1:10" ht="15.75" thickBot="1">
      <c r="A596" s="65"/>
      <c r="B596" s="68"/>
      <c r="C596" s="65"/>
      <c r="D596" s="65"/>
      <c r="E596" s="65"/>
      <c r="F596" s="65"/>
      <c r="G596" s="65"/>
      <c r="H596" s="65"/>
      <c r="I596" s="65"/>
      <c r="J596" s="65"/>
    </row>
    <row r="597" spans="1:10" ht="15.75" thickBot="1">
      <c r="A597" s="62"/>
      <c r="B597" s="67"/>
      <c r="C597" s="62"/>
      <c r="D597" s="62"/>
      <c r="E597" s="62"/>
      <c r="F597" s="62"/>
      <c r="G597" s="62"/>
      <c r="H597" s="62"/>
      <c r="I597" s="62"/>
      <c r="J597" s="62"/>
    </row>
    <row r="598" spans="1:10" ht="15.75" thickBot="1">
      <c r="A598" s="65"/>
      <c r="B598" s="68"/>
      <c r="C598" s="65"/>
      <c r="D598" s="65"/>
      <c r="E598" s="65"/>
      <c r="F598" s="65"/>
      <c r="G598" s="65"/>
      <c r="H598" s="65"/>
      <c r="I598" s="65"/>
      <c r="J598" s="65"/>
    </row>
    <row r="599" spans="1:10" ht="15.75" thickBot="1">
      <c r="A599" s="62"/>
      <c r="B599" s="67"/>
      <c r="C599" s="62"/>
      <c r="D599" s="62"/>
      <c r="E599" s="62"/>
      <c r="F599" s="62"/>
      <c r="G599" s="62"/>
      <c r="H599" s="62"/>
      <c r="I599" s="62"/>
      <c r="J599" s="62"/>
    </row>
    <row r="600" spans="1:10" ht="15.75" thickBot="1">
      <c r="A600" s="65"/>
      <c r="B600" s="68"/>
      <c r="C600" s="65"/>
      <c r="D600" s="65"/>
      <c r="E600" s="65"/>
      <c r="F600" s="65"/>
      <c r="G600" s="65"/>
      <c r="H600" s="65"/>
      <c r="I600" s="65"/>
      <c r="J600" s="65"/>
    </row>
    <row r="601" spans="1:10" ht="15.75" thickBot="1">
      <c r="A601" s="62"/>
      <c r="B601" s="67"/>
      <c r="C601" s="62"/>
      <c r="D601" s="62"/>
      <c r="E601" s="62"/>
      <c r="F601" s="62"/>
      <c r="G601" s="62"/>
      <c r="H601" s="62"/>
      <c r="I601" s="62"/>
      <c r="J601" s="62"/>
    </row>
    <row r="602" spans="1:10" ht="15.75" thickBot="1">
      <c r="A602" s="65"/>
      <c r="B602" s="68"/>
      <c r="C602" s="65"/>
      <c r="D602" s="65"/>
      <c r="E602" s="65"/>
      <c r="F602" s="65"/>
      <c r="G602" s="65"/>
      <c r="H602" s="65"/>
      <c r="I602" s="65"/>
      <c r="J602" s="65"/>
    </row>
    <row r="603" spans="1:10" ht="15.75" thickBot="1">
      <c r="A603" s="62"/>
      <c r="B603" s="67"/>
      <c r="C603" s="62"/>
      <c r="D603" s="62"/>
      <c r="E603" s="62"/>
      <c r="F603" s="62"/>
      <c r="G603" s="62"/>
      <c r="H603" s="62"/>
      <c r="I603" s="62"/>
      <c r="J603" s="62"/>
    </row>
    <row r="604" spans="1:10" ht="15.75" thickBot="1">
      <c r="A604" s="65"/>
      <c r="B604" s="68"/>
      <c r="C604" s="65"/>
      <c r="D604" s="65"/>
      <c r="E604" s="65"/>
      <c r="F604" s="65"/>
      <c r="G604" s="65"/>
      <c r="H604" s="65"/>
      <c r="I604" s="65"/>
      <c r="J604" s="65"/>
    </row>
    <row r="605" spans="1:10" ht="15.75" thickBot="1">
      <c r="A605" s="62"/>
      <c r="B605" s="67"/>
      <c r="C605" s="62"/>
      <c r="D605" s="62"/>
      <c r="E605" s="62"/>
      <c r="F605" s="62"/>
      <c r="G605" s="62"/>
      <c r="H605" s="62"/>
      <c r="I605" s="62"/>
      <c r="J605" s="62"/>
    </row>
    <row r="606" spans="1:10" ht="15.75" thickBot="1">
      <c r="A606" s="65"/>
      <c r="B606" s="68"/>
      <c r="C606" s="65"/>
      <c r="D606" s="65"/>
      <c r="E606" s="65"/>
      <c r="F606" s="65"/>
      <c r="G606" s="65"/>
      <c r="H606" s="65"/>
      <c r="I606" s="65"/>
      <c r="J606" s="65"/>
    </row>
    <row r="607" spans="1:10" ht="15.75" thickBot="1">
      <c r="A607" s="62"/>
      <c r="B607" s="67"/>
      <c r="C607" s="62"/>
      <c r="D607" s="62"/>
      <c r="E607" s="62"/>
      <c r="F607" s="62"/>
      <c r="G607" s="62"/>
      <c r="H607" s="62"/>
      <c r="I607" s="62"/>
      <c r="J607" s="62"/>
    </row>
    <row r="608" spans="1:10" ht="15.75" thickBot="1">
      <c r="A608" s="65"/>
      <c r="B608" s="68"/>
      <c r="C608" s="65"/>
      <c r="D608" s="65"/>
      <c r="E608" s="65"/>
      <c r="F608" s="65"/>
      <c r="G608" s="65"/>
      <c r="H608" s="65"/>
      <c r="I608" s="65"/>
      <c r="J608" s="65"/>
    </row>
    <row r="609" spans="1:10" ht="15.75" thickBot="1">
      <c r="A609" s="62"/>
      <c r="B609" s="67"/>
      <c r="C609" s="62"/>
      <c r="D609" s="62"/>
      <c r="E609" s="62"/>
      <c r="F609" s="62"/>
      <c r="G609" s="62"/>
      <c r="H609" s="62"/>
      <c r="I609" s="62"/>
      <c r="J609" s="62"/>
    </row>
    <row r="610" spans="1:10" ht="15.75" thickBot="1">
      <c r="A610" s="65"/>
      <c r="B610" s="68"/>
      <c r="C610" s="65"/>
      <c r="D610" s="65"/>
      <c r="E610" s="65"/>
      <c r="F610" s="65"/>
      <c r="G610" s="65"/>
      <c r="H610" s="65"/>
      <c r="I610" s="65"/>
      <c r="J610" s="65"/>
    </row>
    <row r="611" spans="1:10" ht="15.75" thickBot="1">
      <c r="A611" s="62"/>
      <c r="B611" s="67"/>
      <c r="C611" s="62"/>
      <c r="D611" s="62"/>
      <c r="E611" s="62"/>
      <c r="F611" s="62"/>
      <c r="G611" s="62"/>
      <c r="H611" s="62"/>
      <c r="I611" s="62"/>
      <c r="J611" s="62"/>
    </row>
    <row r="612" spans="1:10" ht="15.75" thickBot="1">
      <c r="A612" s="65"/>
      <c r="B612" s="68"/>
      <c r="C612" s="65"/>
      <c r="D612" s="65"/>
      <c r="E612" s="65"/>
      <c r="F612" s="65"/>
      <c r="G612" s="65"/>
      <c r="H612" s="65"/>
      <c r="I612" s="65"/>
      <c r="J612" s="65"/>
    </row>
    <row r="613" spans="1:10" ht="15.75" thickBot="1">
      <c r="A613" s="62"/>
      <c r="B613" s="67"/>
      <c r="C613" s="62"/>
      <c r="D613" s="62"/>
      <c r="E613" s="62"/>
      <c r="F613" s="62"/>
      <c r="G613" s="62"/>
      <c r="H613" s="62"/>
      <c r="I613" s="62"/>
      <c r="J613" s="62"/>
    </row>
    <row r="614" spans="1:10" ht="15.75" thickBot="1">
      <c r="A614" s="65"/>
      <c r="B614" s="68"/>
      <c r="C614" s="65"/>
      <c r="D614" s="65"/>
      <c r="E614" s="65"/>
      <c r="F614" s="65"/>
      <c r="G614" s="65"/>
      <c r="H614" s="65"/>
      <c r="I614" s="65"/>
      <c r="J614" s="65"/>
    </row>
    <row r="615" spans="1:10" ht="15.75" thickBot="1">
      <c r="A615" s="62"/>
      <c r="B615" s="67"/>
      <c r="C615" s="62"/>
      <c r="D615" s="62"/>
      <c r="E615" s="62"/>
      <c r="F615" s="62"/>
      <c r="G615" s="62"/>
      <c r="H615" s="62"/>
      <c r="I615" s="62"/>
      <c r="J615" s="62"/>
    </row>
    <row r="616" spans="1:10" ht="15.75" thickBot="1">
      <c r="A616" s="65"/>
      <c r="B616" s="68"/>
      <c r="C616" s="65"/>
      <c r="D616" s="65"/>
      <c r="E616" s="65"/>
      <c r="F616" s="65"/>
      <c r="G616" s="65"/>
      <c r="H616" s="65"/>
      <c r="I616" s="65"/>
      <c r="J616" s="65"/>
    </row>
    <row r="617" spans="1:10" ht="15.75" thickBot="1">
      <c r="A617" s="62"/>
      <c r="B617" s="67"/>
      <c r="C617" s="62"/>
      <c r="D617" s="62"/>
      <c r="E617" s="62"/>
      <c r="F617" s="62"/>
      <c r="G617" s="62"/>
      <c r="H617" s="62"/>
      <c r="I617" s="62"/>
      <c r="J617" s="62"/>
    </row>
    <row r="618" spans="1:10" ht="15.75" thickBot="1">
      <c r="A618" s="65"/>
      <c r="B618" s="68"/>
      <c r="C618" s="65"/>
      <c r="D618" s="65"/>
      <c r="E618" s="65"/>
      <c r="F618" s="65"/>
      <c r="G618" s="65"/>
      <c r="H618" s="65"/>
      <c r="I618" s="65"/>
      <c r="J618" s="65"/>
    </row>
    <row r="619" spans="1:10" ht="15.75" thickBot="1">
      <c r="A619" s="62"/>
      <c r="B619" s="67"/>
      <c r="C619" s="62"/>
      <c r="D619" s="62"/>
      <c r="E619" s="62"/>
      <c r="F619" s="62"/>
      <c r="G619" s="62"/>
      <c r="H619" s="62"/>
      <c r="I619" s="62"/>
      <c r="J619" s="62"/>
    </row>
    <row r="620" spans="1:10" ht="15.75" thickBot="1">
      <c r="A620" s="65"/>
      <c r="B620" s="68"/>
      <c r="C620" s="65"/>
      <c r="D620" s="65"/>
      <c r="E620" s="65"/>
      <c r="F620" s="65"/>
      <c r="G620" s="65"/>
      <c r="H620" s="65"/>
      <c r="I620" s="65"/>
      <c r="J620" s="65"/>
    </row>
    <row r="621" spans="1:10" ht="15.75" thickBot="1">
      <c r="A621" s="62"/>
      <c r="B621" s="67"/>
      <c r="C621" s="62"/>
      <c r="D621" s="62"/>
      <c r="E621" s="62"/>
      <c r="F621" s="62"/>
      <c r="G621" s="62"/>
      <c r="H621" s="62"/>
      <c r="I621" s="62"/>
      <c r="J621" s="62"/>
    </row>
    <row r="622" spans="1:10" ht="15.75" thickBot="1">
      <c r="A622" s="65"/>
      <c r="B622" s="68"/>
      <c r="C622" s="65"/>
      <c r="D622" s="65"/>
      <c r="E622" s="65"/>
      <c r="F622" s="65"/>
      <c r="G622" s="65"/>
      <c r="H622" s="65"/>
      <c r="I622" s="65"/>
      <c r="J622" s="65"/>
    </row>
    <row r="623" spans="1:10" ht="15.75" thickBot="1">
      <c r="A623" s="62"/>
      <c r="B623" s="67"/>
      <c r="C623" s="62"/>
      <c r="D623" s="62"/>
      <c r="E623" s="62"/>
      <c r="F623" s="62"/>
      <c r="G623" s="62"/>
      <c r="H623" s="62"/>
      <c r="I623" s="62"/>
      <c r="J623" s="62"/>
    </row>
    <row r="624" spans="1:10" ht="15.75" thickBot="1">
      <c r="A624" s="65"/>
      <c r="B624" s="68"/>
      <c r="C624" s="65"/>
      <c r="D624" s="65"/>
      <c r="E624" s="65"/>
      <c r="F624" s="65"/>
      <c r="G624" s="65"/>
      <c r="H624" s="65"/>
      <c r="I624" s="65"/>
      <c r="J624" s="65"/>
    </row>
    <row r="625" spans="1:10" ht="15.75" thickBot="1">
      <c r="A625" s="62"/>
      <c r="B625" s="67"/>
      <c r="C625" s="62"/>
      <c r="D625" s="62"/>
      <c r="E625" s="62"/>
      <c r="F625" s="62"/>
      <c r="G625" s="62"/>
      <c r="H625" s="62"/>
      <c r="I625" s="62"/>
      <c r="J625" s="62"/>
    </row>
    <row r="626" spans="1:10" ht="15.75" thickBot="1">
      <c r="A626" s="65"/>
      <c r="B626" s="68"/>
      <c r="C626" s="65"/>
      <c r="D626" s="65"/>
      <c r="E626" s="65"/>
      <c r="F626" s="65"/>
      <c r="G626" s="65"/>
      <c r="H626" s="65"/>
      <c r="I626" s="65"/>
      <c r="J626" s="65"/>
    </row>
    <row r="627" spans="1:10" ht="15.75" thickBot="1">
      <c r="A627" s="62"/>
      <c r="B627" s="67"/>
      <c r="C627" s="62"/>
      <c r="D627" s="62"/>
      <c r="E627" s="62"/>
      <c r="F627" s="62"/>
      <c r="G627" s="62"/>
      <c r="H627" s="62"/>
      <c r="I627" s="62"/>
      <c r="J627" s="62"/>
    </row>
    <row r="628" spans="1:10" ht="15.75" thickBot="1">
      <c r="A628" s="65"/>
      <c r="B628" s="68"/>
      <c r="C628" s="65"/>
      <c r="D628" s="65"/>
      <c r="E628" s="65"/>
      <c r="F628" s="65"/>
      <c r="G628" s="65"/>
      <c r="H628" s="65"/>
      <c r="I628" s="65"/>
      <c r="J628" s="65"/>
    </row>
    <row r="629" spans="1:10" ht="15.75" thickBot="1">
      <c r="A629" s="62"/>
      <c r="B629" s="67"/>
      <c r="C629" s="62"/>
      <c r="D629" s="62"/>
      <c r="E629" s="62"/>
      <c r="F629" s="62"/>
      <c r="G629" s="62"/>
      <c r="H629" s="62"/>
      <c r="I629" s="62"/>
      <c r="J629" s="62"/>
    </row>
    <row r="630" spans="1:10" ht="15.75" thickBot="1">
      <c r="A630" s="65"/>
      <c r="B630" s="68"/>
      <c r="C630" s="65"/>
      <c r="D630" s="65"/>
      <c r="E630" s="65"/>
      <c r="F630" s="65"/>
      <c r="G630" s="65"/>
      <c r="H630" s="65"/>
      <c r="I630" s="65"/>
      <c r="J630" s="65"/>
    </row>
    <row r="631" spans="1:10" ht="15.75" thickBot="1">
      <c r="A631" s="62"/>
      <c r="B631" s="67"/>
      <c r="C631" s="62"/>
      <c r="D631" s="62"/>
      <c r="E631" s="62"/>
      <c r="F631" s="62"/>
      <c r="G631" s="62"/>
      <c r="H631" s="62"/>
      <c r="I631" s="62"/>
      <c r="J631" s="62"/>
    </row>
    <row r="632" spans="1:10" ht="15.75" thickBot="1">
      <c r="A632" s="65"/>
      <c r="B632" s="68"/>
      <c r="C632" s="65"/>
      <c r="D632" s="65"/>
      <c r="E632" s="65"/>
      <c r="F632" s="65"/>
      <c r="G632" s="65"/>
      <c r="H632" s="65"/>
      <c r="I632" s="65"/>
      <c r="J632" s="65"/>
    </row>
    <row r="633" spans="1:10" ht="15.75" thickBot="1">
      <c r="A633" s="62"/>
      <c r="B633" s="67"/>
      <c r="C633" s="62"/>
      <c r="D633" s="62"/>
      <c r="E633" s="62"/>
      <c r="F633" s="62"/>
      <c r="G633" s="62"/>
      <c r="H633" s="62"/>
      <c r="I633" s="62"/>
      <c r="J633" s="62"/>
    </row>
    <row r="634" spans="1:10" ht="15.75" thickBot="1">
      <c r="A634" s="65"/>
      <c r="B634" s="68"/>
      <c r="C634" s="65"/>
      <c r="D634" s="65"/>
      <c r="E634" s="65"/>
      <c r="F634" s="65"/>
      <c r="G634" s="65"/>
      <c r="H634" s="65"/>
      <c r="I634" s="65"/>
      <c r="J634" s="65"/>
    </row>
    <row r="635" spans="1:10" ht="15.75" thickBot="1">
      <c r="A635" s="62"/>
      <c r="B635" s="67"/>
      <c r="C635" s="62"/>
      <c r="D635" s="62"/>
      <c r="E635" s="62"/>
      <c r="F635" s="62"/>
      <c r="G635" s="62"/>
      <c r="H635" s="62"/>
      <c r="I635" s="62"/>
      <c r="J635" s="62"/>
    </row>
    <row r="636" spans="1:10" ht="15.75" thickBot="1">
      <c r="A636" s="65"/>
      <c r="B636" s="68"/>
      <c r="C636" s="65"/>
      <c r="D636" s="65"/>
      <c r="E636" s="65"/>
      <c r="F636" s="65"/>
      <c r="G636" s="65"/>
      <c r="H636" s="65"/>
      <c r="I636" s="65"/>
      <c r="J636" s="65"/>
    </row>
    <row r="637" spans="1:10" ht="15.75" thickBot="1">
      <c r="A637" s="62"/>
      <c r="B637" s="67"/>
      <c r="C637" s="62"/>
      <c r="D637" s="62"/>
      <c r="E637" s="62"/>
      <c r="F637" s="62"/>
      <c r="G637" s="62"/>
      <c r="H637" s="62"/>
      <c r="I637" s="62"/>
      <c r="J637" s="62"/>
    </row>
    <row r="638" spans="1:10" ht="15.75" thickBot="1">
      <c r="A638" s="65"/>
      <c r="B638" s="68"/>
      <c r="C638" s="65"/>
      <c r="D638" s="65"/>
      <c r="E638" s="65"/>
      <c r="F638" s="65"/>
      <c r="G638" s="65"/>
      <c r="H638" s="65"/>
      <c r="I638" s="65"/>
      <c r="J638" s="65"/>
    </row>
    <row r="639" spans="1:10" ht="15.75" thickBot="1">
      <c r="A639" s="62"/>
      <c r="B639" s="67"/>
      <c r="C639" s="62"/>
      <c r="D639" s="62"/>
      <c r="E639" s="62"/>
      <c r="F639" s="62"/>
      <c r="G639" s="62"/>
      <c r="H639" s="62"/>
      <c r="I639" s="62"/>
      <c r="J639" s="62"/>
    </row>
    <row r="640" spans="1:10" ht="15.75" thickBot="1">
      <c r="A640" s="65"/>
      <c r="B640" s="68"/>
      <c r="C640" s="65"/>
      <c r="D640" s="65"/>
      <c r="E640" s="65"/>
      <c r="F640" s="65"/>
      <c r="G640" s="65"/>
      <c r="H640" s="65"/>
      <c r="I640" s="65"/>
      <c r="J640" s="65"/>
    </row>
    <row r="641" spans="1:10" ht="15.75" thickBot="1">
      <c r="A641" s="62"/>
      <c r="B641" s="67"/>
      <c r="C641" s="62"/>
      <c r="D641" s="62"/>
      <c r="E641" s="62"/>
      <c r="F641" s="62"/>
      <c r="G641" s="62"/>
      <c r="H641" s="62"/>
      <c r="I641" s="62"/>
      <c r="J641" s="62"/>
    </row>
    <row r="642" spans="1:10" ht="15.75" thickBot="1">
      <c r="A642" s="65"/>
      <c r="B642" s="68"/>
      <c r="C642" s="65"/>
      <c r="D642" s="65"/>
      <c r="E642" s="65"/>
      <c r="F642" s="65"/>
      <c r="G642" s="65"/>
      <c r="H642" s="65"/>
      <c r="I642" s="65"/>
      <c r="J642" s="65"/>
    </row>
    <row r="643" spans="1:10" ht="15.75" thickBot="1">
      <c r="A643" s="62"/>
      <c r="B643" s="67"/>
      <c r="C643" s="62"/>
      <c r="D643" s="62"/>
      <c r="E643" s="62"/>
      <c r="F643" s="62"/>
      <c r="G643" s="62"/>
      <c r="H643" s="62"/>
      <c r="I643" s="62"/>
      <c r="J643" s="62"/>
    </row>
    <row r="644" spans="1:10" ht="15.75" thickBot="1">
      <c r="A644" s="65"/>
      <c r="B644" s="68"/>
      <c r="C644" s="65"/>
      <c r="D644" s="65"/>
      <c r="E644" s="65"/>
      <c r="F644" s="65"/>
      <c r="G644" s="65"/>
      <c r="H644" s="65"/>
      <c r="I644" s="65"/>
      <c r="J644" s="65"/>
    </row>
    <row r="645" spans="1:10" ht="15.75" thickBot="1">
      <c r="A645" s="62"/>
      <c r="B645" s="67"/>
      <c r="C645" s="62"/>
      <c r="D645" s="62"/>
      <c r="E645" s="62"/>
      <c r="F645" s="62"/>
      <c r="G645" s="62"/>
      <c r="H645" s="62"/>
      <c r="I645" s="62"/>
      <c r="J645" s="62"/>
    </row>
    <row r="646" spans="1:10" ht="15.75" thickBot="1">
      <c r="A646" s="65"/>
      <c r="B646" s="68"/>
      <c r="C646" s="65"/>
      <c r="D646" s="65"/>
      <c r="E646" s="65"/>
      <c r="F646" s="65"/>
      <c r="G646" s="65"/>
      <c r="H646" s="65"/>
      <c r="I646" s="65"/>
      <c r="J646" s="65"/>
    </row>
    <row r="647" spans="1:10" ht="15.75" thickBot="1">
      <c r="A647" s="62"/>
      <c r="B647" s="67"/>
      <c r="C647" s="62"/>
      <c r="D647" s="62"/>
      <c r="E647" s="62"/>
      <c r="F647" s="62"/>
      <c r="G647" s="62"/>
      <c r="H647" s="62"/>
      <c r="I647" s="62"/>
      <c r="J647" s="62"/>
    </row>
    <row r="648" spans="1:10" ht="15.75" thickBot="1">
      <c r="A648" s="65"/>
      <c r="B648" s="68"/>
      <c r="C648" s="65"/>
      <c r="D648" s="65"/>
      <c r="E648" s="65"/>
      <c r="F648" s="65"/>
      <c r="G648" s="65"/>
      <c r="H648" s="65"/>
      <c r="I648" s="65"/>
      <c r="J648" s="65"/>
    </row>
    <row r="649" spans="1:10" ht="15.75" thickBot="1">
      <c r="A649" s="62"/>
      <c r="B649" s="67"/>
      <c r="C649" s="62"/>
      <c r="D649" s="62"/>
      <c r="E649" s="62"/>
      <c r="F649" s="62"/>
      <c r="G649" s="62"/>
      <c r="H649" s="62"/>
      <c r="I649" s="62"/>
      <c r="J649" s="62"/>
    </row>
    <row r="650" spans="1:10" ht="15.75" thickBot="1">
      <c r="A650" s="65"/>
      <c r="B650" s="68"/>
      <c r="C650" s="65"/>
      <c r="D650" s="65"/>
      <c r="E650" s="65"/>
      <c r="F650" s="65"/>
      <c r="G650" s="65"/>
      <c r="H650" s="65"/>
      <c r="I650" s="65"/>
      <c r="J650" s="65"/>
    </row>
    <row r="651" spans="1:10" ht="15.75" thickBot="1">
      <c r="A651" s="62"/>
      <c r="B651" s="67"/>
      <c r="C651" s="62"/>
      <c r="D651" s="62"/>
      <c r="E651" s="62"/>
      <c r="F651" s="62"/>
      <c r="G651" s="62"/>
      <c r="H651" s="62"/>
      <c r="I651" s="62"/>
      <c r="J651" s="62"/>
    </row>
    <row r="652" spans="1:10" ht="15.75" thickBot="1">
      <c r="A652" s="65"/>
      <c r="B652" s="68"/>
      <c r="C652" s="65"/>
      <c r="D652" s="65"/>
      <c r="E652" s="65"/>
      <c r="F652" s="65"/>
      <c r="G652" s="65"/>
      <c r="H652" s="65"/>
      <c r="I652" s="65"/>
      <c r="J652" s="65"/>
    </row>
    <row r="653" spans="1:10" ht="15.75" thickBot="1">
      <c r="A653" s="62"/>
      <c r="B653" s="67"/>
      <c r="C653" s="62"/>
      <c r="D653" s="62"/>
      <c r="E653" s="62"/>
      <c r="F653" s="62"/>
      <c r="G653" s="62"/>
      <c r="H653" s="62"/>
      <c r="I653" s="62"/>
      <c r="J653" s="62"/>
    </row>
    <row r="654" spans="1:10" ht="15.75" thickBot="1">
      <c r="A654" s="65"/>
      <c r="B654" s="68"/>
      <c r="C654" s="65"/>
      <c r="D654" s="65"/>
      <c r="E654" s="65"/>
      <c r="F654" s="65"/>
      <c r="G654" s="65"/>
      <c r="H654" s="65"/>
      <c r="I654" s="65"/>
      <c r="J654" s="65"/>
    </row>
    <row r="655" spans="1:10" ht="15.75" thickBot="1">
      <c r="A655" s="62"/>
      <c r="B655" s="67"/>
      <c r="C655" s="62"/>
      <c r="D655" s="62"/>
      <c r="E655" s="62"/>
      <c r="F655" s="62"/>
      <c r="G655" s="62"/>
      <c r="H655" s="62"/>
      <c r="I655" s="62"/>
      <c r="J655" s="62"/>
    </row>
    <row r="656" spans="1:10" ht="15.75" thickBot="1">
      <c r="A656" s="65"/>
      <c r="B656" s="68"/>
      <c r="C656" s="65"/>
      <c r="D656" s="65"/>
      <c r="E656" s="65"/>
      <c r="F656" s="65"/>
      <c r="G656" s="65"/>
      <c r="H656" s="65"/>
      <c r="I656" s="65"/>
      <c r="J656" s="65"/>
    </row>
    <row r="657" spans="1:10" ht="15.75" thickBot="1">
      <c r="A657" s="62"/>
      <c r="B657" s="67"/>
      <c r="C657" s="62"/>
      <c r="D657" s="62"/>
      <c r="E657" s="62"/>
      <c r="F657" s="62"/>
      <c r="G657" s="62"/>
      <c r="H657" s="62"/>
      <c r="I657" s="62"/>
      <c r="J657" s="62"/>
    </row>
    <row r="658" spans="1:10" ht="15.75" thickBot="1">
      <c r="A658" s="65"/>
      <c r="B658" s="68"/>
      <c r="C658" s="65"/>
      <c r="D658" s="65"/>
      <c r="E658" s="65"/>
      <c r="F658" s="65"/>
      <c r="G658" s="65"/>
      <c r="H658" s="65"/>
      <c r="I658" s="65"/>
      <c r="J658" s="65"/>
    </row>
    <row r="659" spans="1:10" ht="15.75" thickBot="1">
      <c r="A659" s="62"/>
      <c r="B659" s="67"/>
      <c r="C659" s="62"/>
      <c r="D659" s="62"/>
      <c r="E659" s="62"/>
      <c r="F659" s="62"/>
      <c r="G659" s="62"/>
      <c r="H659" s="62"/>
      <c r="I659" s="62"/>
      <c r="J659" s="62"/>
    </row>
    <row r="660" spans="1:10" ht="15.75" thickBot="1">
      <c r="A660" s="65"/>
      <c r="B660" s="68"/>
      <c r="C660" s="65"/>
      <c r="D660" s="65"/>
      <c r="E660" s="65"/>
      <c r="F660" s="65"/>
      <c r="G660" s="65"/>
      <c r="H660" s="65"/>
      <c r="I660" s="65"/>
      <c r="J660" s="65"/>
    </row>
    <row r="661" spans="1:10" ht="15.75" thickBot="1">
      <c r="A661" s="62"/>
      <c r="B661" s="67"/>
      <c r="C661" s="62"/>
      <c r="D661" s="62"/>
      <c r="E661" s="62"/>
      <c r="F661" s="62"/>
      <c r="G661" s="62"/>
      <c r="H661" s="62"/>
      <c r="I661" s="62"/>
      <c r="J661" s="62"/>
    </row>
    <row r="662" spans="1:10" ht="15.75" thickBot="1">
      <c r="A662" s="65"/>
      <c r="B662" s="68"/>
      <c r="C662" s="65"/>
      <c r="D662" s="65"/>
      <c r="E662" s="65"/>
      <c r="F662" s="65"/>
      <c r="G662" s="65"/>
      <c r="H662" s="65"/>
      <c r="I662" s="65"/>
      <c r="J662" s="65"/>
    </row>
    <row r="663" spans="1:10" ht="15.75" thickBot="1">
      <c r="A663" s="62"/>
      <c r="B663" s="67"/>
      <c r="C663" s="62"/>
      <c r="D663" s="62"/>
      <c r="E663" s="62"/>
      <c r="F663" s="62"/>
      <c r="G663" s="62"/>
      <c r="H663" s="62"/>
      <c r="I663" s="62"/>
      <c r="J663" s="62"/>
    </row>
    <row r="664" spans="1:10" ht="15.75" thickBot="1">
      <c r="A664" s="65"/>
      <c r="B664" s="68"/>
      <c r="C664" s="65"/>
      <c r="D664" s="65"/>
      <c r="E664" s="65"/>
      <c r="F664" s="65"/>
      <c r="G664" s="65"/>
      <c r="H664" s="65"/>
      <c r="I664" s="65"/>
      <c r="J664" s="65"/>
    </row>
    <row r="665" spans="1:10" ht="15.75" thickBot="1">
      <c r="A665" s="62"/>
      <c r="B665" s="67"/>
      <c r="C665" s="62"/>
      <c r="D665" s="62"/>
      <c r="E665" s="62"/>
      <c r="F665" s="62"/>
      <c r="G665" s="62"/>
      <c r="H665" s="62"/>
      <c r="I665" s="62"/>
      <c r="J665" s="62"/>
    </row>
    <row r="666" spans="1:10" ht="15.75" thickBot="1">
      <c r="A666" s="65"/>
      <c r="B666" s="68"/>
      <c r="C666" s="65"/>
      <c r="D666" s="65"/>
      <c r="E666" s="65"/>
      <c r="F666" s="65"/>
      <c r="G666" s="65"/>
      <c r="H666" s="65"/>
      <c r="I666" s="65"/>
      <c r="J666" s="65"/>
    </row>
    <row r="667" spans="1:10" ht="15.75" thickBot="1">
      <c r="A667" s="62"/>
      <c r="B667" s="67"/>
      <c r="C667" s="62"/>
      <c r="D667" s="62"/>
      <c r="E667" s="62"/>
      <c r="F667" s="62"/>
      <c r="G667" s="62"/>
      <c r="H667" s="62"/>
      <c r="I667" s="62"/>
      <c r="J667" s="62"/>
    </row>
    <row r="668" spans="1:10" ht="15.75" thickBot="1">
      <c r="A668" s="65"/>
      <c r="B668" s="68"/>
      <c r="C668" s="65"/>
      <c r="D668" s="65"/>
      <c r="E668" s="65"/>
      <c r="F668" s="65"/>
      <c r="G668" s="65"/>
      <c r="H668" s="65"/>
      <c r="I668" s="65"/>
      <c r="J668" s="65"/>
    </row>
    <row r="669" spans="1:10" ht="15.75" thickBot="1">
      <c r="A669" s="62"/>
      <c r="B669" s="67"/>
      <c r="C669" s="62"/>
      <c r="D669" s="62"/>
      <c r="E669" s="62"/>
      <c r="F669" s="62"/>
      <c r="G669" s="62"/>
      <c r="H669" s="62"/>
      <c r="I669" s="62"/>
      <c r="J669" s="62"/>
    </row>
    <row r="670" spans="1:10" ht="15.75" thickBot="1">
      <c r="A670" s="65"/>
      <c r="B670" s="68"/>
      <c r="C670" s="65"/>
      <c r="D670" s="65"/>
      <c r="E670" s="65"/>
      <c r="F670" s="65"/>
      <c r="G670" s="65"/>
      <c r="H670" s="65"/>
      <c r="I670" s="65"/>
      <c r="J670" s="65"/>
    </row>
    <row r="671" spans="1:10" ht="15.75" thickBot="1">
      <c r="A671" s="62"/>
      <c r="B671" s="67"/>
      <c r="C671" s="62"/>
      <c r="D671" s="62"/>
      <c r="E671" s="62"/>
      <c r="F671" s="62"/>
      <c r="G671" s="62"/>
      <c r="H671" s="62"/>
      <c r="I671" s="62"/>
      <c r="J671" s="62"/>
    </row>
    <row r="672" spans="1:10" ht="15.75" thickBot="1">
      <c r="A672" s="65"/>
      <c r="B672" s="68"/>
      <c r="C672" s="65"/>
      <c r="D672" s="65"/>
      <c r="E672" s="65"/>
      <c r="F672" s="65"/>
      <c r="G672" s="65"/>
      <c r="H672" s="65"/>
      <c r="I672" s="65"/>
      <c r="J672" s="65"/>
    </row>
    <row r="673" spans="1:10" ht="15.75" thickBot="1">
      <c r="A673" s="62"/>
      <c r="B673" s="67"/>
      <c r="C673" s="62"/>
      <c r="D673" s="62"/>
      <c r="E673" s="62"/>
      <c r="F673" s="62"/>
      <c r="G673" s="62"/>
      <c r="H673" s="62"/>
      <c r="I673" s="62"/>
      <c r="J673" s="62"/>
    </row>
    <row r="674" spans="1:10" ht="15.75" thickBot="1">
      <c r="A674" s="65"/>
      <c r="B674" s="68"/>
      <c r="C674" s="65"/>
      <c r="D674" s="65"/>
      <c r="E674" s="65"/>
      <c r="F674" s="65"/>
      <c r="G674" s="65"/>
      <c r="H674" s="65"/>
      <c r="I674" s="65"/>
      <c r="J674" s="65"/>
    </row>
    <row r="675" spans="1:10" ht="15.75" thickBot="1">
      <c r="A675" s="62"/>
      <c r="B675" s="67"/>
      <c r="C675" s="62"/>
      <c r="D675" s="62"/>
      <c r="E675" s="62"/>
      <c r="F675" s="62"/>
      <c r="G675" s="62"/>
      <c r="H675" s="62"/>
      <c r="I675" s="62"/>
      <c r="J675" s="62"/>
    </row>
    <row r="676" spans="1:10" ht="15.75" thickBot="1">
      <c r="A676" s="65"/>
      <c r="B676" s="68"/>
      <c r="C676" s="65"/>
      <c r="D676" s="65"/>
      <c r="E676" s="65"/>
      <c r="F676" s="65"/>
      <c r="G676" s="65"/>
      <c r="H676" s="65"/>
      <c r="I676" s="65"/>
      <c r="J676" s="65"/>
    </row>
    <row r="677" spans="1:10" ht="15.75" thickBot="1">
      <c r="A677" s="62"/>
      <c r="B677" s="67"/>
      <c r="C677" s="62"/>
      <c r="D677" s="62"/>
      <c r="E677" s="62"/>
      <c r="F677" s="62"/>
      <c r="G677" s="62"/>
      <c r="H677" s="62"/>
      <c r="I677" s="62"/>
      <c r="J677" s="62"/>
    </row>
    <row r="678" spans="1:10" ht="15.75" thickBot="1">
      <c r="A678" s="65"/>
      <c r="B678" s="68"/>
      <c r="C678" s="65"/>
      <c r="D678" s="65"/>
      <c r="E678" s="65"/>
      <c r="F678" s="65"/>
      <c r="G678" s="65"/>
      <c r="H678" s="65"/>
      <c r="I678" s="65"/>
      <c r="J678" s="65"/>
    </row>
    <row r="679" spans="1:10" ht="15.75" thickBot="1">
      <c r="A679" s="62"/>
      <c r="B679" s="67"/>
      <c r="C679" s="62"/>
      <c r="D679" s="62"/>
      <c r="E679" s="62"/>
      <c r="F679" s="62"/>
      <c r="G679" s="62"/>
      <c r="H679" s="62"/>
      <c r="I679" s="62"/>
      <c r="J679" s="62"/>
    </row>
    <row r="680" spans="1:10" ht="15.75" thickBot="1">
      <c r="A680" s="65"/>
      <c r="B680" s="68"/>
      <c r="C680" s="65"/>
      <c r="D680" s="65"/>
      <c r="E680" s="65"/>
      <c r="F680" s="65"/>
      <c r="G680" s="65"/>
      <c r="H680" s="65"/>
      <c r="I680" s="65"/>
      <c r="J680" s="65"/>
    </row>
    <row r="681" spans="1:10" ht="15.75" thickBot="1">
      <c r="A681" s="62"/>
      <c r="B681" s="67"/>
      <c r="C681" s="62"/>
      <c r="D681" s="62"/>
      <c r="E681" s="62"/>
      <c r="F681" s="62"/>
      <c r="G681" s="62"/>
      <c r="H681" s="62"/>
      <c r="I681" s="62"/>
      <c r="J681" s="62"/>
    </row>
    <row r="682" spans="1:10" ht="15.75" thickBot="1">
      <c r="A682" s="65"/>
      <c r="B682" s="68"/>
      <c r="C682" s="65"/>
      <c r="D682" s="65"/>
      <c r="E682" s="65"/>
      <c r="F682" s="65"/>
      <c r="G682" s="65"/>
      <c r="H682" s="65"/>
      <c r="I682" s="65"/>
      <c r="J682" s="65"/>
    </row>
    <row r="683" spans="1:10" ht="15.75" thickBot="1">
      <c r="A683" s="62"/>
      <c r="B683" s="67"/>
      <c r="C683" s="62"/>
      <c r="D683" s="62"/>
      <c r="E683" s="62"/>
      <c r="F683" s="62"/>
      <c r="G683" s="62"/>
      <c r="H683" s="62"/>
      <c r="I683" s="62"/>
      <c r="J683" s="62"/>
    </row>
    <row r="684" spans="1:10" ht="15.75" thickBot="1">
      <c r="A684" s="65"/>
      <c r="B684" s="68"/>
      <c r="C684" s="65"/>
      <c r="D684" s="65"/>
      <c r="E684" s="65"/>
      <c r="F684" s="65"/>
      <c r="G684" s="65"/>
      <c r="H684" s="65"/>
      <c r="I684" s="65"/>
      <c r="J684" s="65"/>
    </row>
    <row r="685" spans="1:10" ht="15.75" thickBot="1">
      <c r="A685" s="62"/>
      <c r="B685" s="67"/>
      <c r="C685" s="62"/>
      <c r="D685" s="62"/>
      <c r="E685" s="62"/>
      <c r="F685" s="62"/>
      <c r="G685" s="62"/>
      <c r="H685" s="62"/>
      <c r="I685" s="62"/>
      <c r="J685" s="62"/>
    </row>
    <row r="686" spans="1:10" ht="15.75" thickBot="1">
      <c r="A686" s="65"/>
      <c r="B686" s="68"/>
      <c r="C686" s="65"/>
      <c r="D686" s="65"/>
      <c r="E686" s="65"/>
      <c r="F686" s="65"/>
      <c r="G686" s="65"/>
      <c r="H686" s="65"/>
      <c r="I686" s="65"/>
      <c r="J686" s="65"/>
    </row>
    <row r="687" spans="1:10" ht="15.75" thickBot="1">
      <c r="A687" s="62"/>
      <c r="B687" s="67"/>
      <c r="C687" s="62"/>
      <c r="D687" s="62"/>
      <c r="E687" s="62"/>
      <c r="F687" s="62"/>
      <c r="G687" s="62"/>
      <c r="H687" s="62"/>
      <c r="I687" s="62"/>
      <c r="J687" s="62"/>
    </row>
    <row r="688" spans="1:10" ht="15.75" thickBot="1">
      <c r="A688" s="65"/>
      <c r="B688" s="68"/>
      <c r="C688" s="65"/>
      <c r="D688" s="65"/>
      <c r="E688" s="65"/>
      <c r="F688" s="65"/>
      <c r="G688" s="65"/>
      <c r="H688" s="65"/>
      <c r="I688" s="65"/>
      <c r="J688" s="65"/>
    </row>
    <row r="689" spans="1:10" ht="15.75" thickBot="1">
      <c r="A689" s="62"/>
      <c r="B689" s="67"/>
      <c r="C689" s="62"/>
      <c r="D689" s="62"/>
      <c r="E689" s="62"/>
      <c r="F689" s="62"/>
      <c r="G689" s="62"/>
      <c r="H689" s="62"/>
      <c r="I689" s="62"/>
      <c r="J689" s="62"/>
    </row>
    <row r="690" spans="1:10" ht="15.75" thickBot="1">
      <c r="A690" s="65"/>
      <c r="B690" s="68"/>
      <c r="C690" s="65"/>
      <c r="D690" s="65"/>
      <c r="E690" s="65"/>
      <c r="F690" s="65"/>
      <c r="G690" s="65"/>
      <c r="H690" s="65"/>
      <c r="I690" s="65"/>
      <c r="J690" s="65"/>
    </row>
    <row r="691" spans="1:10" ht="15.75" thickBot="1">
      <c r="A691" s="62"/>
      <c r="B691" s="67"/>
      <c r="C691" s="62"/>
      <c r="D691" s="62"/>
      <c r="E691" s="62"/>
      <c r="F691" s="62"/>
      <c r="G691" s="62"/>
      <c r="H691" s="62"/>
      <c r="I691" s="62"/>
      <c r="J691" s="62"/>
    </row>
    <row r="692" spans="1:10" ht="15.75" thickBot="1">
      <c r="A692" s="65"/>
      <c r="B692" s="68"/>
      <c r="C692" s="65"/>
      <c r="D692" s="65"/>
      <c r="E692" s="65"/>
      <c r="F692" s="65"/>
      <c r="G692" s="65"/>
      <c r="H692" s="65"/>
      <c r="I692" s="65"/>
      <c r="J692" s="65"/>
    </row>
    <row r="693" spans="1:10" ht="15.75" thickBot="1">
      <c r="A693" s="62"/>
      <c r="B693" s="67"/>
      <c r="C693" s="62"/>
      <c r="D693" s="62"/>
      <c r="E693" s="62"/>
      <c r="F693" s="62"/>
      <c r="G693" s="62"/>
      <c r="H693" s="62"/>
      <c r="I693" s="62"/>
      <c r="J693" s="62"/>
    </row>
    <row r="694" spans="1:10" ht="15.75" thickBot="1">
      <c r="A694" s="65"/>
      <c r="B694" s="68"/>
      <c r="C694" s="65"/>
      <c r="D694" s="65"/>
      <c r="E694" s="65"/>
      <c r="F694" s="65"/>
      <c r="G694" s="65"/>
      <c r="H694" s="65"/>
      <c r="I694" s="65"/>
      <c r="J694" s="65"/>
    </row>
    <row r="695" spans="1:10" ht="15.75" thickBot="1">
      <c r="A695" s="62"/>
      <c r="B695" s="67"/>
      <c r="C695" s="62"/>
      <c r="D695" s="62"/>
      <c r="E695" s="62"/>
      <c r="F695" s="62"/>
      <c r="G695" s="62"/>
      <c r="H695" s="62"/>
      <c r="I695" s="62"/>
      <c r="J695" s="62"/>
    </row>
    <row r="696" spans="1:10" ht="15.75" thickBot="1">
      <c r="A696" s="65"/>
      <c r="B696" s="68"/>
      <c r="C696" s="65"/>
      <c r="D696" s="65"/>
      <c r="E696" s="65"/>
      <c r="F696" s="65"/>
      <c r="G696" s="65"/>
      <c r="H696" s="65"/>
      <c r="I696" s="65"/>
      <c r="J696" s="65"/>
    </row>
    <row r="697" spans="1:10" ht="15.75" thickBot="1">
      <c r="A697" s="62"/>
      <c r="B697" s="67"/>
      <c r="C697" s="62"/>
      <c r="D697" s="62"/>
      <c r="E697" s="62"/>
      <c r="F697" s="62"/>
      <c r="G697" s="62"/>
      <c r="H697" s="62"/>
      <c r="I697" s="62"/>
      <c r="J697" s="62"/>
    </row>
    <row r="698" spans="1:10" ht="15.75" thickBot="1">
      <c r="A698" s="65"/>
      <c r="B698" s="68"/>
      <c r="C698" s="65"/>
      <c r="D698" s="65"/>
      <c r="E698" s="65"/>
      <c r="F698" s="65"/>
      <c r="G698" s="65"/>
      <c r="H698" s="65"/>
      <c r="I698" s="65"/>
      <c r="J698" s="65"/>
    </row>
    <row r="699" spans="1:10" ht="15.75" thickBot="1">
      <c r="A699" s="62"/>
      <c r="B699" s="67"/>
      <c r="C699" s="62"/>
      <c r="D699" s="62"/>
      <c r="E699" s="62"/>
      <c r="F699" s="62"/>
      <c r="G699" s="62"/>
      <c r="H699" s="62"/>
      <c r="I699" s="62"/>
      <c r="J699" s="62"/>
    </row>
    <row r="700" spans="1:10" ht="15.75" thickBot="1">
      <c r="A700" s="65"/>
      <c r="B700" s="68"/>
      <c r="C700" s="65"/>
      <c r="D700" s="65"/>
      <c r="E700" s="65"/>
      <c r="F700" s="65"/>
      <c r="G700" s="65"/>
      <c r="H700" s="65"/>
      <c r="I700" s="65"/>
      <c r="J700" s="65"/>
    </row>
    <row r="701" spans="1:10" ht="15.75" thickBot="1">
      <c r="A701" s="62"/>
      <c r="B701" s="67"/>
      <c r="C701" s="62"/>
      <c r="D701" s="62"/>
      <c r="E701" s="62"/>
      <c r="F701" s="62"/>
      <c r="G701" s="62"/>
      <c r="H701" s="62"/>
      <c r="I701" s="62"/>
      <c r="J701" s="62"/>
    </row>
    <row r="702" spans="1:10" ht="15.75" thickBot="1">
      <c r="A702" s="65"/>
      <c r="B702" s="68"/>
      <c r="C702" s="65"/>
      <c r="D702" s="65"/>
      <c r="E702" s="65"/>
      <c r="F702" s="65"/>
      <c r="G702" s="65"/>
      <c r="H702" s="65"/>
      <c r="I702" s="65"/>
      <c r="J702" s="65"/>
    </row>
    <row r="703" spans="1:10" ht="15.75" thickBot="1">
      <c r="A703" s="62"/>
      <c r="B703" s="67"/>
      <c r="C703" s="62"/>
      <c r="D703" s="62"/>
      <c r="E703" s="62"/>
      <c r="F703" s="62"/>
      <c r="G703" s="62"/>
      <c r="H703" s="62"/>
      <c r="I703" s="62"/>
      <c r="J703" s="62"/>
    </row>
    <row r="704" spans="1:10" ht="15.75" thickBot="1">
      <c r="A704" s="65"/>
      <c r="B704" s="68"/>
      <c r="C704" s="65"/>
      <c r="D704" s="65"/>
      <c r="E704" s="65"/>
      <c r="F704" s="65"/>
      <c r="G704" s="65"/>
      <c r="H704" s="65"/>
      <c r="I704" s="65"/>
      <c r="J704" s="65"/>
    </row>
    <row r="705" spans="1:10" ht="15.75" thickBot="1">
      <c r="A705" s="62"/>
      <c r="B705" s="67"/>
      <c r="C705" s="62"/>
      <c r="D705" s="62"/>
      <c r="E705" s="62"/>
      <c r="F705" s="62"/>
      <c r="G705" s="62"/>
      <c r="H705" s="62"/>
      <c r="I705" s="62"/>
      <c r="J705" s="62"/>
    </row>
    <row r="706" spans="1:10" ht="15.75" thickBot="1">
      <c r="A706" s="65"/>
      <c r="B706" s="68"/>
      <c r="C706" s="65"/>
      <c r="D706" s="65"/>
      <c r="E706" s="65"/>
      <c r="F706" s="65"/>
      <c r="G706" s="65"/>
      <c r="H706" s="65"/>
      <c r="I706" s="65"/>
      <c r="J706" s="65"/>
    </row>
    <row r="707" spans="1:10" ht="15.75" thickBot="1">
      <c r="A707" s="62"/>
      <c r="B707" s="67"/>
      <c r="C707" s="62"/>
      <c r="D707" s="62"/>
      <c r="E707" s="62"/>
      <c r="F707" s="62"/>
      <c r="G707" s="62"/>
      <c r="H707" s="62"/>
      <c r="I707" s="62"/>
      <c r="J707" s="62"/>
    </row>
    <row r="708" spans="1:10" ht="15.75" thickBot="1">
      <c r="A708" s="65"/>
      <c r="B708" s="68"/>
      <c r="C708" s="65"/>
      <c r="D708" s="65"/>
      <c r="E708" s="65"/>
      <c r="F708" s="65"/>
      <c r="G708" s="65"/>
      <c r="H708" s="65"/>
      <c r="I708" s="65"/>
      <c r="J708" s="65"/>
    </row>
    <row r="709" spans="1:10" ht="15.75" thickBot="1">
      <c r="A709" s="62"/>
      <c r="B709" s="67"/>
      <c r="C709" s="62"/>
      <c r="D709" s="62"/>
      <c r="E709" s="62"/>
      <c r="F709" s="62"/>
      <c r="G709" s="62"/>
      <c r="H709" s="62"/>
      <c r="I709" s="62"/>
      <c r="J709" s="62"/>
    </row>
    <row r="710" spans="1:10" ht="15.75" thickBot="1">
      <c r="A710" s="65"/>
      <c r="B710" s="68"/>
      <c r="C710" s="65"/>
      <c r="D710" s="65"/>
      <c r="E710" s="65"/>
      <c r="F710" s="65"/>
      <c r="G710" s="65"/>
      <c r="H710" s="65"/>
      <c r="I710" s="65"/>
      <c r="J710" s="65"/>
    </row>
    <row r="711" spans="1:10" ht="15.75" thickBot="1">
      <c r="A711" s="62"/>
      <c r="B711" s="67"/>
      <c r="C711" s="62"/>
      <c r="D711" s="62"/>
      <c r="E711" s="62"/>
      <c r="F711" s="62"/>
      <c r="G711" s="62"/>
      <c r="H711" s="62"/>
      <c r="I711" s="62"/>
      <c r="J711" s="62"/>
    </row>
    <row r="712" spans="1:10" ht="15.75" thickBot="1">
      <c r="A712" s="65"/>
      <c r="B712" s="68"/>
      <c r="C712" s="65"/>
      <c r="D712" s="65"/>
      <c r="E712" s="65"/>
      <c r="F712" s="65"/>
      <c r="G712" s="65"/>
      <c r="H712" s="65"/>
      <c r="I712" s="65"/>
      <c r="J712" s="65"/>
    </row>
    <row r="713" spans="1:10" ht="15.75" thickBot="1">
      <c r="A713" s="62"/>
      <c r="B713" s="67"/>
      <c r="C713" s="62"/>
      <c r="D713" s="62"/>
      <c r="E713" s="62"/>
      <c r="F713" s="62"/>
      <c r="G713" s="62"/>
      <c r="H713" s="62"/>
      <c r="I713" s="62"/>
      <c r="J713" s="62"/>
    </row>
    <row r="714" spans="1:10" ht="15.75" thickBot="1">
      <c r="A714" s="65"/>
      <c r="B714" s="68"/>
      <c r="C714" s="65"/>
      <c r="D714" s="65"/>
      <c r="E714" s="65"/>
      <c r="F714" s="65"/>
      <c r="G714" s="65"/>
      <c r="H714" s="65"/>
      <c r="I714" s="65"/>
      <c r="J714" s="65"/>
    </row>
    <row r="715" spans="1:10" ht="15.75" thickBot="1">
      <c r="A715" s="62"/>
      <c r="B715" s="67"/>
      <c r="C715" s="62"/>
      <c r="D715" s="62"/>
      <c r="E715" s="62"/>
      <c r="F715" s="62"/>
      <c r="G715" s="62"/>
      <c r="H715" s="62"/>
      <c r="I715" s="62"/>
      <c r="J715" s="62"/>
    </row>
    <row r="716" spans="1:10" ht="15.75" thickBot="1">
      <c r="A716" s="65"/>
      <c r="B716" s="68"/>
      <c r="C716" s="65"/>
      <c r="D716" s="65"/>
      <c r="E716" s="65"/>
      <c r="F716" s="65"/>
      <c r="G716" s="65"/>
      <c r="H716" s="65"/>
      <c r="I716" s="65"/>
      <c r="J716" s="65"/>
    </row>
    <row r="717" spans="1:10" ht="15.75" thickBot="1">
      <c r="A717" s="62"/>
      <c r="B717" s="67"/>
      <c r="C717" s="62"/>
      <c r="D717" s="62"/>
      <c r="E717" s="62"/>
      <c r="F717" s="62"/>
      <c r="G717" s="62"/>
      <c r="H717" s="62"/>
      <c r="I717" s="62"/>
      <c r="J717" s="62"/>
    </row>
    <row r="718" spans="1:10" ht="15.75" thickBot="1">
      <c r="A718" s="65"/>
      <c r="B718" s="68"/>
      <c r="C718" s="65"/>
      <c r="D718" s="65"/>
      <c r="E718" s="65"/>
      <c r="F718" s="65"/>
      <c r="G718" s="65"/>
      <c r="H718" s="65"/>
      <c r="I718" s="65"/>
      <c r="J718" s="65"/>
    </row>
    <row r="719" spans="1:10" ht="15.75" thickBot="1">
      <c r="A719" s="62"/>
      <c r="B719" s="67"/>
      <c r="C719" s="62"/>
      <c r="D719" s="62"/>
      <c r="E719" s="62"/>
      <c r="F719" s="62"/>
      <c r="G719" s="62"/>
      <c r="H719" s="62"/>
      <c r="I719" s="62"/>
      <c r="J719" s="62"/>
    </row>
    <row r="720" spans="1:10" ht="15.75" thickBot="1">
      <c r="A720" s="65"/>
      <c r="B720" s="68"/>
      <c r="C720" s="65"/>
      <c r="D720" s="65"/>
      <c r="E720" s="65"/>
      <c r="F720" s="65"/>
      <c r="G720" s="65"/>
      <c r="H720" s="65"/>
      <c r="I720" s="65"/>
      <c r="J720" s="65"/>
    </row>
    <row r="721" spans="1:10" ht="15.75" thickBot="1">
      <c r="A721" s="62"/>
      <c r="B721" s="67"/>
      <c r="C721" s="62"/>
      <c r="D721" s="62"/>
      <c r="E721" s="62"/>
      <c r="F721" s="62"/>
      <c r="G721" s="62"/>
      <c r="H721" s="62"/>
      <c r="I721" s="62"/>
      <c r="J721" s="62"/>
    </row>
    <row r="722" spans="1:10" ht="15.75" thickBot="1">
      <c r="A722" s="65"/>
      <c r="B722" s="68"/>
      <c r="C722" s="65"/>
      <c r="D722" s="65"/>
      <c r="E722" s="65"/>
      <c r="F722" s="65"/>
      <c r="G722" s="65"/>
      <c r="H722" s="65"/>
      <c r="I722" s="65"/>
      <c r="J722" s="65"/>
    </row>
    <row r="723" spans="1:10" ht="15.75" thickBot="1">
      <c r="A723" s="62"/>
      <c r="B723" s="67"/>
      <c r="C723" s="62"/>
      <c r="D723" s="62"/>
      <c r="E723" s="62"/>
      <c r="F723" s="62"/>
      <c r="G723" s="62"/>
      <c r="H723" s="62"/>
      <c r="I723" s="62"/>
      <c r="J723" s="62"/>
    </row>
    <row r="724" spans="1:10" ht="15.75" thickBot="1">
      <c r="A724" s="65"/>
      <c r="B724" s="68"/>
      <c r="C724" s="65"/>
      <c r="D724" s="65"/>
      <c r="E724" s="65"/>
      <c r="F724" s="65"/>
      <c r="G724" s="65"/>
      <c r="H724" s="65"/>
      <c r="I724" s="65"/>
      <c r="J724" s="65"/>
    </row>
    <row r="725" spans="1:10" ht="15.75" thickBot="1">
      <c r="A725" s="62"/>
      <c r="B725" s="67"/>
      <c r="C725" s="62"/>
      <c r="D725" s="62"/>
      <c r="E725" s="62"/>
      <c r="F725" s="62"/>
      <c r="G725" s="62"/>
      <c r="H725" s="62"/>
      <c r="I725" s="62"/>
      <c r="J725" s="62"/>
    </row>
    <row r="726" spans="1:10" ht="15.75" thickBot="1">
      <c r="A726" s="65"/>
      <c r="B726" s="68"/>
      <c r="C726" s="65"/>
      <c r="D726" s="65"/>
      <c r="E726" s="65"/>
      <c r="F726" s="65"/>
      <c r="G726" s="65"/>
      <c r="H726" s="65"/>
      <c r="I726" s="65"/>
      <c r="J726" s="65"/>
    </row>
    <row r="727" spans="1:10" ht="15.75" thickBot="1">
      <c r="A727" s="62"/>
      <c r="B727" s="67"/>
      <c r="C727" s="62"/>
      <c r="D727" s="62"/>
      <c r="E727" s="62"/>
      <c r="F727" s="62"/>
      <c r="G727" s="62"/>
      <c r="H727" s="62"/>
      <c r="I727" s="62"/>
      <c r="J727" s="62"/>
    </row>
    <row r="728" spans="1:10" ht="15.75" thickBot="1">
      <c r="A728" s="65"/>
      <c r="B728" s="68"/>
      <c r="C728" s="65"/>
      <c r="D728" s="65"/>
      <c r="E728" s="65"/>
      <c r="F728" s="65"/>
      <c r="G728" s="65"/>
      <c r="H728" s="65"/>
      <c r="I728" s="65"/>
      <c r="J728" s="65"/>
    </row>
    <row r="729" spans="1:10" ht="15.75" thickBot="1">
      <c r="A729" s="62"/>
      <c r="B729" s="67"/>
      <c r="C729" s="62"/>
      <c r="D729" s="62"/>
      <c r="E729" s="62"/>
      <c r="F729" s="62"/>
      <c r="G729" s="62"/>
      <c r="H729" s="62"/>
      <c r="I729" s="62"/>
      <c r="J729" s="62"/>
    </row>
    <row r="730" spans="1:10" ht="15.75" thickBot="1">
      <c r="A730" s="65"/>
      <c r="B730" s="68"/>
      <c r="C730" s="65"/>
      <c r="D730" s="65"/>
      <c r="E730" s="65"/>
      <c r="F730" s="65"/>
      <c r="G730" s="65"/>
      <c r="H730" s="65"/>
      <c r="I730" s="65"/>
      <c r="J730" s="65"/>
    </row>
    <row r="731" spans="1:10" ht="15.75" thickBot="1">
      <c r="A731" s="62"/>
      <c r="B731" s="67"/>
      <c r="C731" s="62"/>
      <c r="D731" s="62"/>
      <c r="E731" s="62"/>
      <c r="F731" s="62"/>
      <c r="G731" s="62"/>
      <c r="H731" s="62"/>
      <c r="I731" s="62"/>
      <c r="J731" s="62"/>
    </row>
    <row r="732" spans="1:10" ht="15.75" thickBot="1">
      <c r="A732" s="65"/>
      <c r="B732" s="68"/>
      <c r="C732" s="65"/>
      <c r="D732" s="65"/>
      <c r="E732" s="65"/>
      <c r="F732" s="65"/>
      <c r="G732" s="65"/>
      <c r="H732" s="65"/>
      <c r="I732" s="65"/>
      <c r="J732" s="65"/>
    </row>
    <row r="733" spans="1:10" ht="15.75" thickBot="1">
      <c r="A733" s="62"/>
      <c r="B733" s="67"/>
      <c r="C733" s="62"/>
      <c r="D733" s="62"/>
      <c r="E733" s="62"/>
      <c r="F733" s="62"/>
      <c r="G733" s="62"/>
      <c r="H733" s="62"/>
      <c r="I733" s="62"/>
      <c r="J733" s="62"/>
    </row>
    <row r="734" spans="1:10" ht="15.75" thickBot="1">
      <c r="A734" s="65"/>
      <c r="B734" s="68"/>
      <c r="C734" s="65"/>
      <c r="D734" s="65"/>
      <c r="E734" s="65"/>
      <c r="F734" s="65"/>
      <c r="G734" s="65"/>
      <c r="H734" s="65"/>
      <c r="I734" s="65"/>
      <c r="J734" s="65"/>
    </row>
    <row r="735" spans="1:10" ht="15.75" thickBot="1">
      <c r="A735" s="62"/>
      <c r="B735" s="67"/>
      <c r="C735" s="62"/>
      <c r="D735" s="62"/>
      <c r="E735" s="62"/>
      <c r="F735" s="62"/>
      <c r="G735" s="62"/>
      <c r="H735" s="62"/>
      <c r="I735" s="62"/>
      <c r="J735" s="62"/>
    </row>
    <row r="736" spans="1:10" ht="15.75" thickBot="1">
      <c r="A736" s="65"/>
      <c r="B736" s="68"/>
      <c r="C736" s="65"/>
      <c r="D736" s="65"/>
      <c r="E736" s="65"/>
      <c r="F736" s="65"/>
      <c r="G736" s="65"/>
      <c r="H736" s="65"/>
      <c r="I736" s="65"/>
      <c r="J736" s="65"/>
    </row>
    <row r="737" spans="1:10" ht="15.75" thickBot="1">
      <c r="A737" s="62"/>
      <c r="B737" s="67"/>
      <c r="C737" s="62"/>
      <c r="D737" s="62"/>
      <c r="E737" s="62"/>
      <c r="F737" s="62"/>
      <c r="G737" s="62"/>
      <c r="H737" s="62"/>
      <c r="I737" s="62"/>
      <c r="J737" s="62"/>
    </row>
    <row r="738" spans="1:10" ht="15.75" thickBot="1">
      <c r="A738" s="65"/>
      <c r="B738" s="68"/>
      <c r="C738" s="65"/>
      <c r="D738" s="65"/>
      <c r="E738" s="65"/>
      <c r="F738" s="65"/>
      <c r="G738" s="65"/>
      <c r="H738" s="65"/>
      <c r="I738" s="65"/>
      <c r="J738" s="65"/>
    </row>
    <row r="739" spans="1:10" ht="15.75" thickBot="1">
      <c r="A739" s="62"/>
      <c r="B739" s="67"/>
      <c r="C739" s="62"/>
      <c r="D739" s="62"/>
      <c r="E739" s="62"/>
      <c r="F739" s="62"/>
      <c r="G739" s="62"/>
      <c r="H739" s="62"/>
      <c r="I739" s="62"/>
      <c r="J739" s="62"/>
    </row>
    <row r="740" spans="1:10" ht="15.75" thickBot="1">
      <c r="A740" s="65"/>
      <c r="B740" s="68"/>
      <c r="C740" s="65"/>
      <c r="D740" s="65"/>
      <c r="E740" s="65"/>
      <c r="F740" s="65"/>
      <c r="G740" s="65"/>
      <c r="H740" s="65"/>
      <c r="I740" s="65"/>
      <c r="J740" s="65"/>
    </row>
    <row r="741" spans="1:10" ht="15.75" thickBot="1">
      <c r="A741" s="62"/>
      <c r="B741" s="67"/>
      <c r="C741" s="62"/>
      <c r="D741" s="62"/>
      <c r="E741" s="62"/>
      <c r="F741" s="62"/>
      <c r="G741" s="62"/>
      <c r="H741" s="62"/>
      <c r="I741" s="62"/>
      <c r="J741" s="62"/>
    </row>
    <row r="742" spans="1:10" ht="15.75" thickBot="1">
      <c r="A742" s="65"/>
      <c r="B742" s="68"/>
      <c r="C742" s="65"/>
      <c r="D742" s="65"/>
      <c r="E742" s="65"/>
      <c r="F742" s="65"/>
      <c r="G742" s="65"/>
      <c r="H742" s="65"/>
      <c r="I742" s="65"/>
      <c r="J742" s="65"/>
    </row>
    <row r="743" spans="1:10" ht="15.75" thickBot="1">
      <c r="A743" s="62"/>
      <c r="B743" s="67"/>
      <c r="C743" s="62"/>
      <c r="D743" s="62"/>
      <c r="E743" s="62"/>
      <c r="F743" s="62"/>
      <c r="G743" s="62"/>
      <c r="H743" s="62"/>
      <c r="I743" s="62"/>
      <c r="J743" s="62"/>
    </row>
    <row r="744" spans="1:10" ht="15.75" thickBot="1">
      <c r="A744" s="65"/>
      <c r="B744" s="68"/>
      <c r="C744" s="65"/>
      <c r="D744" s="65"/>
      <c r="E744" s="65"/>
      <c r="F744" s="65"/>
      <c r="G744" s="65"/>
      <c r="H744" s="65"/>
      <c r="I744" s="65"/>
      <c r="J744" s="65"/>
    </row>
    <row r="745" spans="1:10" ht="15.75" thickBot="1">
      <c r="A745" s="62"/>
      <c r="B745" s="67"/>
      <c r="C745" s="62"/>
      <c r="D745" s="62"/>
      <c r="E745" s="62"/>
      <c r="F745" s="62"/>
      <c r="G745" s="62"/>
      <c r="H745" s="62"/>
      <c r="I745" s="62"/>
      <c r="J745" s="62"/>
    </row>
    <row r="746" spans="1:10" ht="15.75" thickBot="1">
      <c r="A746" s="65"/>
      <c r="B746" s="68"/>
      <c r="C746" s="65"/>
      <c r="D746" s="65"/>
      <c r="E746" s="65"/>
      <c r="F746" s="65"/>
      <c r="G746" s="65"/>
      <c r="H746" s="65"/>
      <c r="I746" s="65"/>
      <c r="J746" s="65"/>
    </row>
    <row r="747" spans="1:10" ht="15.75" thickBot="1">
      <c r="A747" s="62"/>
      <c r="B747" s="67"/>
      <c r="C747" s="62"/>
      <c r="D747" s="62"/>
      <c r="E747" s="62"/>
      <c r="F747" s="62"/>
      <c r="G747" s="62"/>
      <c r="H747" s="62"/>
      <c r="I747" s="62"/>
      <c r="J747" s="62"/>
    </row>
    <row r="748" spans="1:10" ht="15.75" thickBot="1">
      <c r="A748" s="65"/>
      <c r="B748" s="68"/>
      <c r="C748" s="65"/>
      <c r="D748" s="65"/>
      <c r="E748" s="65"/>
      <c r="F748" s="65"/>
      <c r="G748" s="65"/>
      <c r="H748" s="65"/>
      <c r="I748" s="65"/>
      <c r="J748" s="65"/>
    </row>
    <row r="749" spans="1:10" ht="15.75" thickBot="1">
      <c r="A749" s="62"/>
      <c r="B749" s="67"/>
      <c r="C749" s="62"/>
      <c r="D749" s="62"/>
      <c r="E749" s="62"/>
      <c r="F749" s="62"/>
      <c r="G749" s="62"/>
      <c r="H749" s="62"/>
      <c r="I749" s="62"/>
      <c r="J749" s="62"/>
    </row>
    <row r="750" spans="1:10" ht="15.75" thickBot="1">
      <c r="A750" s="65"/>
      <c r="B750" s="68"/>
      <c r="C750" s="65"/>
      <c r="D750" s="65"/>
      <c r="E750" s="65"/>
      <c r="F750" s="65"/>
      <c r="G750" s="65"/>
      <c r="H750" s="65"/>
      <c r="I750" s="65"/>
      <c r="J750" s="65"/>
    </row>
    <row r="751" spans="1:10" ht="15.75" thickBot="1">
      <c r="A751" s="62"/>
      <c r="B751" s="67"/>
      <c r="C751" s="62"/>
      <c r="D751" s="62"/>
      <c r="E751" s="62"/>
      <c r="F751" s="62"/>
      <c r="G751" s="62"/>
      <c r="H751" s="62"/>
      <c r="I751" s="62"/>
      <c r="J751" s="62"/>
    </row>
    <row r="752" spans="1:10" ht="15.75" thickBot="1">
      <c r="A752" s="65"/>
      <c r="B752" s="68"/>
      <c r="C752" s="65"/>
      <c r="D752" s="65"/>
      <c r="E752" s="65"/>
      <c r="F752" s="65"/>
      <c r="G752" s="65"/>
      <c r="H752" s="65"/>
      <c r="I752" s="65"/>
      <c r="J752" s="65"/>
    </row>
    <row r="753" spans="1:10" ht="15.75" thickBot="1">
      <c r="A753" s="62"/>
      <c r="B753" s="67"/>
      <c r="C753" s="62"/>
      <c r="D753" s="62"/>
      <c r="E753" s="62"/>
      <c r="F753" s="62"/>
      <c r="G753" s="62"/>
      <c r="H753" s="62"/>
      <c r="I753" s="62"/>
      <c r="J753" s="62"/>
    </row>
    <row r="754" spans="1:10" ht="15.75" thickBot="1">
      <c r="A754" s="65"/>
      <c r="B754" s="68"/>
      <c r="C754" s="65"/>
      <c r="D754" s="65"/>
      <c r="E754" s="65"/>
      <c r="F754" s="65"/>
      <c r="G754" s="65"/>
      <c r="H754" s="65"/>
      <c r="I754" s="65"/>
      <c r="J754" s="65"/>
    </row>
    <row r="755" spans="1:10" ht="15.75" thickBot="1">
      <c r="A755" s="62"/>
      <c r="B755" s="67"/>
      <c r="C755" s="62"/>
      <c r="D755" s="62"/>
      <c r="E755" s="62"/>
      <c r="F755" s="62"/>
      <c r="G755" s="62"/>
      <c r="H755" s="62"/>
      <c r="I755" s="62"/>
      <c r="J755" s="62"/>
    </row>
    <row r="756" spans="1:10" ht="15.75" thickBot="1">
      <c r="A756" s="65"/>
      <c r="B756" s="68"/>
      <c r="C756" s="65"/>
      <c r="D756" s="65"/>
      <c r="E756" s="65"/>
      <c r="F756" s="65"/>
      <c r="G756" s="65"/>
      <c r="H756" s="65"/>
      <c r="I756" s="65"/>
      <c r="J756" s="65"/>
    </row>
    <row r="757" spans="1:10" ht="15.75" thickBot="1">
      <c r="A757" s="62"/>
      <c r="B757" s="67"/>
      <c r="C757" s="62"/>
      <c r="D757" s="62"/>
      <c r="E757" s="62"/>
      <c r="F757" s="62"/>
      <c r="G757" s="62"/>
      <c r="H757" s="62"/>
      <c r="I757" s="62"/>
      <c r="J757" s="62"/>
    </row>
    <row r="758" spans="1:10" ht="15.75" thickBot="1">
      <c r="A758" s="65"/>
      <c r="B758" s="68"/>
      <c r="C758" s="65"/>
      <c r="D758" s="65"/>
      <c r="E758" s="65"/>
      <c r="F758" s="65"/>
      <c r="G758" s="65"/>
      <c r="H758" s="65"/>
      <c r="I758" s="65"/>
      <c r="J758" s="65"/>
    </row>
    <row r="759" spans="1:10" ht="15.75" thickBot="1">
      <c r="A759" s="62"/>
      <c r="B759" s="67"/>
      <c r="C759" s="62"/>
      <c r="D759" s="62"/>
      <c r="E759" s="62"/>
      <c r="F759" s="62"/>
      <c r="G759" s="62"/>
      <c r="H759" s="62"/>
      <c r="I759" s="62"/>
      <c r="J759" s="62"/>
    </row>
    <row r="760" spans="1:10" ht="15.75" thickBot="1">
      <c r="A760" s="65"/>
      <c r="B760" s="68"/>
      <c r="C760" s="65"/>
      <c r="D760" s="65"/>
      <c r="E760" s="65"/>
      <c r="F760" s="65"/>
      <c r="G760" s="65"/>
      <c r="H760" s="65"/>
      <c r="I760" s="65"/>
      <c r="J760" s="65"/>
    </row>
    <row r="761" spans="1:10" ht="15.75" thickBot="1">
      <c r="A761" s="62"/>
      <c r="B761" s="67"/>
      <c r="C761" s="62"/>
      <c r="D761" s="62"/>
      <c r="E761" s="62"/>
      <c r="F761" s="62"/>
      <c r="G761" s="62"/>
      <c r="H761" s="62"/>
      <c r="I761" s="62"/>
      <c r="J761" s="62"/>
    </row>
    <row r="762" spans="1:10" ht="15.75" thickBot="1">
      <c r="A762" s="65"/>
      <c r="B762" s="68"/>
      <c r="C762" s="65"/>
      <c r="D762" s="65"/>
      <c r="E762" s="65"/>
      <c r="F762" s="65"/>
      <c r="G762" s="65"/>
      <c r="H762" s="65"/>
      <c r="I762" s="65"/>
      <c r="J762" s="65"/>
    </row>
    <row r="763" spans="1:10" ht="15.75" thickBot="1">
      <c r="A763" s="62"/>
      <c r="B763" s="67"/>
      <c r="C763" s="62"/>
      <c r="D763" s="62"/>
      <c r="E763" s="62"/>
      <c r="F763" s="62"/>
      <c r="G763" s="62"/>
      <c r="H763" s="62"/>
      <c r="I763" s="62"/>
      <c r="J763" s="62"/>
    </row>
    <row r="764" spans="1:10" ht="15.75" thickBot="1">
      <c r="A764" s="65"/>
      <c r="B764" s="68"/>
      <c r="C764" s="65"/>
      <c r="D764" s="65"/>
      <c r="E764" s="65"/>
      <c r="F764" s="65"/>
      <c r="G764" s="65"/>
      <c r="H764" s="65"/>
      <c r="I764" s="65"/>
      <c r="J764" s="65"/>
    </row>
    <row r="765" spans="1:10" ht="15.75" thickBot="1">
      <c r="A765" s="62"/>
      <c r="B765" s="67"/>
      <c r="C765" s="62"/>
      <c r="D765" s="62"/>
      <c r="E765" s="62"/>
      <c r="F765" s="62"/>
      <c r="G765" s="62"/>
      <c r="H765" s="62"/>
      <c r="I765" s="62"/>
      <c r="J765" s="62"/>
    </row>
    <row r="766" spans="1:10" ht="15.75" thickBot="1">
      <c r="A766" s="65"/>
      <c r="B766" s="68"/>
      <c r="C766" s="65"/>
      <c r="D766" s="65"/>
      <c r="E766" s="65"/>
      <c r="F766" s="65"/>
      <c r="G766" s="65"/>
      <c r="H766" s="65"/>
      <c r="I766" s="65"/>
      <c r="J766" s="65"/>
    </row>
    <row r="767" spans="1:10" ht="15.75" thickBot="1">
      <c r="A767" s="62"/>
      <c r="B767" s="67"/>
      <c r="C767" s="62"/>
      <c r="D767" s="62"/>
      <c r="E767" s="62"/>
      <c r="F767" s="62"/>
      <c r="G767" s="62"/>
      <c r="H767" s="62"/>
      <c r="I767" s="62"/>
      <c r="J767" s="62"/>
    </row>
    <row r="768" spans="1:10" ht="15.75" thickBot="1">
      <c r="A768" s="65"/>
      <c r="B768" s="68"/>
      <c r="C768" s="65"/>
      <c r="D768" s="65"/>
      <c r="E768" s="65"/>
      <c r="F768" s="65"/>
      <c r="G768" s="65"/>
      <c r="H768" s="65"/>
      <c r="I768" s="65"/>
      <c r="J768" s="65"/>
    </row>
    <row r="769" spans="1:10" ht="15.75" thickBot="1">
      <c r="A769" s="62"/>
      <c r="B769" s="67"/>
      <c r="C769" s="62"/>
      <c r="D769" s="62"/>
      <c r="E769" s="62"/>
      <c r="F769" s="62"/>
      <c r="G769" s="62"/>
      <c r="H769" s="62"/>
      <c r="I769" s="62"/>
      <c r="J769" s="62"/>
    </row>
    <row r="770" spans="1:10" ht="15.75" thickBot="1">
      <c r="A770" s="65"/>
      <c r="B770" s="68"/>
      <c r="C770" s="65"/>
      <c r="D770" s="65"/>
      <c r="E770" s="65"/>
      <c r="F770" s="65"/>
      <c r="G770" s="65"/>
      <c r="H770" s="65"/>
      <c r="I770" s="65"/>
      <c r="J770" s="65"/>
    </row>
    <row r="771" spans="1:10" ht="15.75" thickBot="1">
      <c r="A771" s="62"/>
      <c r="B771" s="67"/>
      <c r="C771" s="62"/>
      <c r="D771" s="62"/>
      <c r="E771" s="62"/>
      <c r="F771" s="62"/>
      <c r="G771" s="62"/>
      <c r="H771" s="62"/>
      <c r="I771" s="62"/>
      <c r="J771" s="62"/>
    </row>
    <row r="772" spans="1:10" ht="15.75" thickBot="1">
      <c r="A772" s="65"/>
      <c r="B772" s="68"/>
      <c r="C772" s="65"/>
      <c r="D772" s="65"/>
      <c r="E772" s="65"/>
      <c r="F772" s="65"/>
      <c r="G772" s="65"/>
      <c r="H772" s="65"/>
      <c r="I772" s="65"/>
      <c r="J772" s="65"/>
    </row>
    <row r="773" spans="1:10" ht="15.75" thickBot="1">
      <c r="A773" s="62"/>
      <c r="B773" s="67"/>
      <c r="C773" s="62"/>
      <c r="D773" s="62"/>
      <c r="E773" s="62"/>
      <c r="F773" s="62"/>
      <c r="G773" s="62"/>
      <c r="H773" s="62"/>
      <c r="I773" s="62"/>
      <c r="J773" s="62"/>
    </row>
    <row r="774" spans="1:10" ht="15.75" thickBot="1">
      <c r="A774" s="65"/>
      <c r="B774" s="68"/>
      <c r="C774" s="65"/>
      <c r="D774" s="65"/>
      <c r="E774" s="65"/>
      <c r="F774" s="65"/>
      <c r="G774" s="65"/>
      <c r="H774" s="65"/>
      <c r="I774" s="65"/>
      <c r="J774" s="65"/>
    </row>
    <row r="775" spans="1:10" ht="15.75" thickBot="1">
      <c r="A775" s="62"/>
      <c r="B775" s="67"/>
      <c r="C775" s="62"/>
      <c r="D775" s="62"/>
      <c r="E775" s="62"/>
      <c r="F775" s="62"/>
      <c r="G775" s="62"/>
      <c r="H775" s="62"/>
      <c r="I775" s="62"/>
      <c r="J775" s="62"/>
    </row>
    <row r="776" spans="1:10" ht="15.75" thickBot="1">
      <c r="A776" s="65"/>
      <c r="B776" s="68"/>
      <c r="C776" s="65"/>
      <c r="D776" s="65"/>
      <c r="E776" s="65"/>
      <c r="F776" s="65"/>
      <c r="G776" s="65"/>
      <c r="H776" s="65"/>
      <c r="I776" s="65"/>
      <c r="J776" s="65"/>
    </row>
    <row r="777" spans="1:10" ht="15.75" thickBot="1">
      <c r="A777" s="62"/>
      <c r="B777" s="67"/>
      <c r="C777" s="62"/>
      <c r="D777" s="62"/>
      <c r="E777" s="62"/>
      <c r="F777" s="62"/>
      <c r="G777" s="62"/>
      <c r="H777" s="62"/>
      <c r="I777" s="62"/>
      <c r="J777" s="62"/>
    </row>
    <row r="778" spans="1:10" ht="15.75" thickBot="1">
      <c r="A778" s="65"/>
      <c r="B778" s="68"/>
      <c r="C778" s="65"/>
      <c r="D778" s="65"/>
      <c r="E778" s="65"/>
      <c r="F778" s="65"/>
      <c r="G778" s="65"/>
      <c r="H778" s="65"/>
      <c r="I778" s="65"/>
      <c r="J778" s="65"/>
    </row>
    <row r="779" spans="1:10" ht="15.75" thickBot="1">
      <c r="A779" s="62"/>
      <c r="B779" s="67"/>
      <c r="C779" s="62"/>
      <c r="D779" s="62"/>
      <c r="E779" s="62"/>
      <c r="F779" s="62"/>
      <c r="G779" s="62"/>
      <c r="H779" s="62"/>
      <c r="I779" s="62"/>
      <c r="J779" s="62"/>
    </row>
    <row r="780" spans="1:10" ht="15.75" thickBot="1">
      <c r="A780" s="65"/>
      <c r="B780" s="68"/>
      <c r="C780" s="65"/>
      <c r="D780" s="65"/>
      <c r="E780" s="65"/>
      <c r="F780" s="65"/>
      <c r="G780" s="65"/>
      <c r="H780" s="65"/>
      <c r="I780" s="65"/>
      <c r="J780" s="65"/>
    </row>
    <row r="781" spans="1:10" ht="15.75" thickBot="1">
      <c r="A781" s="62"/>
      <c r="B781" s="67"/>
      <c r="C781" s="62"/>
      <c r="D781" s="62"/>
      <c r="E781" s="62"/>
      <c r="F781" s="62"/>
      <c r="G781" s="62"/>
      <c r="H781" s="62"/>
      <c r="I781" s="62"/>
      <c r="J781" s="62"/>
    </row>
    <row r="782" spans="1:10" ht="15.75" thickBot="1">
      <c r="A782" s="65"/>
      <c r="B782" s="68"/>
      <c r="C782" s="65"/>
      <c r="D782" s="65"/>
      <c r="E782" s="65"/>
      <c r="F782" s="65"/>
      <c r="G782" s="65"/>
      <c r="H782" s="65"/>
      <c r="I782" s="65"/>
      <c r="J782" s="65"/>
    </row>
    <row r="783" spans="1:10" ht="15.75" thickBot="1">
      <c r="A783" s="62"/>
      <c r="B783" s="67"/>
      <c r="C783" s="62"/>
      <c r="D783" s="62"/>
      <c r="E783" s="62"/>
      <c r="F783" s="62"/>
      <c r="G783" s="62"/>
      <c r="H783" s="62"/>
      <c r="I783" s="62"/>
      <c r="J783" s="62"/>
    </row>
    <row r="784" spans="1:10" ht="15.75" thickBot="1">
      <c r="A784" s="65"/>
      <c r="B784" s="68"/>
      <c r="C784" s="65"/>
      <c r="D784" s="65"/>
      <c r="E784" s="65"/>
      <c r="F784" s="65"/>
      <c r="G784" s="65"/>
      <c r="H784" s="65"/>
      <c r="I784" s="65"/>
      <c r="J784" s="65"/>
    </row>
    <row r="785" spans="1:10" ht="15.75" thickBot="1">
      <c r="A785" s="62"/>
      <c r="B785" s="67"/>
      <c r="C785" s="62"/>
      <c r="D785" s="62"/>
      <c r="E785" s="62"/>
      <c r="F785" s="62"/>
      <c r="G785" s="62"/>
      <c r="H785" s="62"/>
      <c r="I785" s="62"/>
      <c r="J785" s="62"/>
    </row>
    <row r="786" spans="1:10" ht="15.75" thickBot="1">
      <c r="A786" s="65"/>
      <c r="B786" s="68"/>
      <c r="C786" s="65"/>
      <c r="D786" s="65"/>
      <c r="E786" s="65"/>
      <c r="F786" s="65"/>
      <c r="G786" s="65"/>
      <c r="H786" s="65"/>
      <c r="I786" s="65"/>
      <c r="J786" s="65"/>
    </row>
    <row r="787" spans="1:10" ht="15.75" thickBot="1">
      <c r="A787" s="62"/>
      <c r="B787" s="67"/>
      <c r="C787" s="62"/>
      <c r="D787" s="62"/>
      <c r="E787" s="62"/>
      <c r="F787" s="62"/>
      <c r="G787" s="62"/>
      <c r="H787" s="62"/>
      <c r="I787" s="62"/>
      <c r="J787" s="62"/>
    </row>
    <row r="788" spans="1:10" ht="15.75" thickBot="1">
      <c r="A788" s="65"/>
      <c r="B788" s="68"/>
      <c r="C788" s="65"/>
      <c r="D788" s="65"/>
      <c r="E788" s="65"/>
      <c r="F788" s="65"/>
      <c r="G788" s="65"/>
      <c r="H788" s="65"/>
      <c r="I788" s="65"/>
      <c r="J788" s="65"/>
    </row>
    <row r="789" spans="1:10" ht="15.75" thickBot="1">
      <c r="A789" s="62"/>
      <c r="B789" s="67"/>
      <c r="C789" s="62"/>
      <c r="D789" s="62"/>
      <c r="E789" s="62"/>
      <c r="F789" s="62"/>
      <c r="G789" s="62"/>
      <c r="H789" s="62"/>
      <c r="I789" s="62"/>
      <c r="J789" s="62"/>
    </row>
    <row r="790" spans="1:10" ht="15.75" thickBot="1">
      <c r="A790" s="65"/>
      <c r="B790" s="68"/>
      <c r="C790" s="65"/>
      <c r="D790" s="65"/>
      <c r="E790" s="65"/>
      <c r="F790" s="65"/>
      <c r="G790" s="65"/>
      <c r="H790" s="65"/>
      <c r="I790" s="65"/>
      <c r="J790" s="65"/>
    </row>
    <row r="791" spans="1:10" ht="15.75" thickBot="1">
      <c r="A791" s="62"/>
      <c r="B791" s="67"/>
      <c r="C791" s="62"/>
      <c r="D791" s="62"/>
      <c r="E791" s="62"/>
      <c r="F791" s="62"/>
      <c r="G791" s="62"/>
      <c r="H791" s="62"/>
      <c r="I791" s="62"/>
      <c r="J791" s="62"/>
    </row>
    <row r="792" spans="1:10" ht="15.75" thickBot="1">
      <c r="A792" s="65"/>
      <c r="B792" s="68"/>
      <c r="C792" s="65"/>
      <c r="D792" s="65"/>
      <c r="E792" s="65"/>
      <c r="F792" s="65"/>
      <c r="G792" s="65"/>
      <c r="H792" s="65"/>
      <c r="I792" s="65"/>
      <c r="J792" s="65"/>
    </row>
    <row r="793" spans="1:10" ht="15.75" thickBot="1">
      <c r="A793" s="62"/>
      <c r="B793" s="67"/>
      <c r="C793" s="62"/>
      <c r="D793" s="62"/>
      <c r="E793" s="62"/>
      <c r="F793" s="62"/>
      <c r="G793" s="62"/>
      <c r="H793" s="62"/>
      <c r="I793" s="62"/>
      <c r="J793" s="62"/>
    </row>
    <row r="794" spans="1:10" ht="15.75" thickBot="1">
      <c r="A794" s="65"/>
      <c r="B794" s="68"/>
      <c r="C794" s="65"/>
      <c r="D794" s="65"/>
      <c r="E794" s="65"/>
      <c r="F794" s="65"/>
      <c r="G794" s="65"/>
      <c r="H794" s="65"/>
      <c r="I794" s="65"/>
      <c r="J794" s="65"/>
    </row>
    <row r="795" spans="1:10" ht="15.75" thickBot="1">
      <c r="A795" s="62"/>
      <c r="B795" s="67"/>
      <c r="C795" s="62"/>
      <c r="D795" s="62"/>
      <c r="E795" s="62"/>
      <c r="F795" s="62"/>
      <c r="G795" s="62"/>
      <c r="H795" s="62"/>
      <c r="I795" s="62"/>
      <c r="J795" s="62"/>
    </row>
    <row r="796" spans="1:10" ht="15.75" thickBot="1">
      <c r="A796" s="65"/>
      <c r="B796" s="68"/>
      <c r="C796" s="65"/>
      <c r="D796" s="65"/>
      <c r="E796" s="65"/>
      <c r="F796" s="65"/>
      <c r="G796" s="65"/>
      <c r="H796" s="65"/>
      <c r="I796" s="65"/>
      <c r="J796" s="65"/>
    </row>
    <row r="797" spans="1:10" ht="15.75" thickBot="1">
      <c r="A797" s="62"/>
      <c r="B797" s="67"/>
      <c r="C797" s="62"/>
      <c r="D797" s="62"/>
      <c r="E797" s="62"/>
      <c r="F797" s="62"/>
      <c r="G797" s="62"/>
      <c r="H797" s="62"/>
      <c r="I797" s="62"/>
      <c r="J797" s="62"/>
    </row>
    <row r="798" spans="1:10" ht="15.75" thickBot="1">
      <c r="A798" s="65"/>
      <c r="B798" s="68"/>
      <c r="C798" s="65"/>
      <c r="D798" s="65"/>
      <c r="E798" s="65"/>
      <c r="F798" s="65"/>
      <c r="G798" s="65"/>
      <c r="H798" s="65"/>
      <c r="I798" s="65"/>
      <c r="J798" s="65"/>
    </row>
    <row r="799" spans="1:10" ht="15.75" thickBot="1">
      <c r="A799" s="62"/>
      <c r="B799" s="67"/>
      <c r="C799" s="62"/>
      <c r="D799" s="62"/>
      <c r="E799" s="62"/>
      <c r="F799" s="62"/>
      <c r="G799" s="62"/>
      <c r="H799" s="62"/>
      <c r="I799" s="62"/>
      <c r="J799" s="62"/>
    </row>
    <row r="800" spans="1:10" ht="15.75" thickBot="1">
      <c r="A800" s="65"/>
      <c r="B800" s="68"/>
      <c r="C800" s="65"/>
      <c r="D800" s="65"/>
      <c r="E800" s="65"/>
      <c r="F800" s="65"/>
      <c r="G800" s="65"/>
      <c r="H800" s="65"/>
      <c r="I800" s="65"/>
      <c r="J800" s="65"/>
    </row>
    <row r="801" spans="1:10" ht="15.75" thickBot="1">
      <c r="A801" s="62"/>
      <c r="B801" s="67"/>
      <c r="C801" s="62"/>
      <c r="D801" s="62"/>
      <c r="E801" s="62"/>
      <c r="F801" s="62"/>
      <c r="G801" s="62"/>
      <c r="H801" s="62"/>
      <c r="I801" s="62"/>
      <c r="J801" s="62"/>
    </row>
    <row r="802" spans="1:10" ht="15.75" thickBot="1">
      <c r="A802" s="65"/>
      <c r="B802" s="68"/>
      <c r="C802" s="65"/>
      <c r="D802" s="65"/>
      <c r="E802" s="65"/>
      <c r="F802" s="65"/>
      <c r="G802" s="65"/>
      <c r="H802" s="65"/>
      <c r="I802" s="65"/>
      <c r="J802" s="65"/>
    </row>
    <row r="803" spans="1:10" ht="15.75" thickBot="1">
      <c r="A803" s="62"/>
      <c r="B803" s="67"/>
      <c r="C803" s="62"/>
      <c r="D803" s="62"/>
      <c r="E803" s="62"/>
      <c r="F803" s="62"/>
      <c r="G803" s="62"/>
      <c r="H803" s="62"/>
      <c r="I803" s="62"/>
      <c r="J803" s="62"/>
    </row>
    <row r="804" spans="1:10" ht="15.75" thickBot="1">
      <c r="A804" s="65"/>
      <c r="B804" s="68"/>
      <c r="C804" s="65"/>
      <c r="D804" s="65"/>
      <c r="E804" s="65"/>
      <c r="F804" s="65"/>
      <c r="G804" s="65"/>
      <c r="H804" s="65"/>
      <c r="I804" s="65"/>
      <c r="J804" s="65"/>
    </row>
    <row r="805" spans="1:10" ht="15.75" thickBot="1">
      <c r="A805" s="62"/>
      <c r="B805" s="67"/>
      <c r="C805" s="62"/>
      <c r="D805" s="62"/>
      <c r="E805" s="62"/>
      <c r="F805" s="62"/>
      <c r="G805" s="62"/>
      <c r="H805" s="62"/>
      <c r="I805" s="62"/>
      <c r="J805" s="62"/>
    </row>
    <row r="806" spans="1:10" ht="15.75" thickBot="1">
      <c r="A806" s="65"/>
      <c r="B806" s="68"/>
      <c r="C806" s="65"/>
      <c r="D806" s="65"/>
      <c r="E806" s="65"/>
      <c r="F806" s="65"/>
      <c r="G806" s="65"/>
      <c r="H806" s="65"/>
      <c r="I806" s="65"/>
      <c r="J806" s="65"/>
    </row>
    <row r="807" spans="1:10" ht="15.75" thickBot="1">
      <c r="A807" s="62"/>
      <c r="B807" s="67"/>
      <c r="C807" s="62"/>
      <c r="D807" s="62"/>
      <c r="E807" s="62"/>
      <c r="F807" s="62"/>
      <c r="G807" s="62"/>
      <c r="H807" s="62"/>
      <c r="I807" s="62"/>
      <c r="J807" s="62"/>
    </row>
    <row r="808" spans="1:10" ht="15.75" thickBot="1">
      <c r="A808" s="65"/>
      <c r="B808" s="68"/>
      <c r="C808" s="65"/>
      <c r="D808" s="65"/>
      <c r="E808" s="65"/>
      <c r="F808" s="65"/>
      <c r="G808" s="65"/>
      <c r="H808" s="65"/>
      <c r="I808" s="65"/>
      <c r="J808" s="65"/>
    </row>
    <row r="809" spans="1:10" ht="15.75" thickBot="1">
      <c r="A809" s="62"/>
      <c r="B809" s="67"/>
      <c r="C809" s="62"/>
      <c r="D809" s="62"/>
      <c r="E809" s="62"/>
      <c r="F809" s="62"/>
      <c r="G809" s="62"/>
      <c r="H809" s="62"/>
      <c r="I809" s="62"/>
      <c r="J809" s="62"/>
    </row>
    <row r="810" spans="1:10" ht="15.75" thickBot="1">
      <c r="A810" s="65"/>
      <c r="B810" s="68"/>
      <c r="C810" s="65"/>
      <c r="D810" s="65"/>
      <c r="E810" s="65"/>
      <c r="F810" s="65"/>
      <c r="G810" s="65"/>
      <c r="H810" s="65"/>
      <c r="I810" s="65"/>
      <c r="J810" s="65"/>
    </row>
    <row r="811" spans="1:10" ht="15.75" thickBot="1">
      <c r="A811" s="62"/>
      <c r="B811" s="67"/>
      <c r="C811" s="62"/>
      <c r="D811" s="62"/>
      <c r="E811" s="62"/>
      <c r="F811" s="62"/>
      <c r="G811" s="62"/>
      <c r="H811" s="62"/>
      <c r="I811" s="62"/>
      <c r="J811" s="62"/>
    </row>
    <row r="812" spans="1:10" ht="15.75" thickBot="1">
      <c r="A812" s="65"/>
      <c r="B812" s="68"/>
      <c r="C812" s="65"/>
      <c r="D812" s="65"/>
      <c r="E812" s="65"/>
      <c r="F812" s="65"/>
      <c r="G812" s="65"/>
      <c r="H812" s="65"/>
      <c r="I812" s="65"/>
      <c r="J812" s="65"/>
    </row>
    <row r="813" spans="1:10" ht="15.75" thickBot="1">
      <c r="A813" s="62"/>
      <c r="B813" s="67"/>
      <c r="C813" s="62"/>
      <c r="D813" s="62"/>
      <c r="E813" s="62"/>
      <c r="F813" s="62"/>
      <c r="G813" s="62"/>
      <c r="H813" s="62"/>
      <c r="I813" s="62"/>
      <c r="J813" s="62"/>
    </row>
    <row r="814" spans="1:10" ht="15.75" thickBot="1">
      <c r="A814" s="65"/>
      <c r="B814" s="68"/>
      <c r="C814" s="65"/>
      <c r="D814" s="65"/>
      <c r="E814" s="65"/>
      <c r="F814" s="65"/>
      <c r="G814" s="65"/>
      <c r="H814" s="65"/>
      <c r="I814" s="65"/>
      <c r="J814" s="65"/>
    </row>
    <row r="815" spans="1:10" ht="15.75" thickBot="1">
      <c r="A815" s="62"/>
      <c r="B815" s="67"/>
      <c r="C815" s="62"/>
      <c r="D815" s="62"/>
      <c r="E815" s="62"/>
      <c r="F815" s="62"/>
      <c r="G815" s="62"/>
      <c r="H815" s="62"/>
      <c r="I815" s="62"/>
      <c r="J815" s="62"/>
    </row>
    <row r="816" spans="1:10" ht="15.75" thickBot="1">
      <c r="A816" s="65"/>
      <c r="B816" s="68"/>
      <c r="C816" s="65"/>
      <c r="D816" s="65"/>
      <c r="E816" s="65"/>
      <c r="F816" s="65"/>
      <c r="G816" s="65"/>
      <c r="H816" s="65"/>
      <c r="I816" s="65"/>
      <c r="J816" s="65"/>
    </row>
    <row r="817" spans="1:10" ht="15.75" thickBot="1">
      <c r="A817" s="62"/>
      <c r="B817" s="67"/>
      <c r="C817" s="62"/>
      <c r="D817" s="62"/>
      <c r="E817" s="62"/>
      <c r="F817" s="62"/>
      <c r="G817" s="62"/>
      <c r="H817" s="62"/>
      <c r="I817" s="62"/>
      <c r="J817" s="62"/>
    </row>
    <row r="818" spans="1:10" ht="15.75" thickBot="1">
      <c r="A818" s="65"/>
      <c r="B818" s="68"/>
      <c r="C818" s="65"/>
      <c r="D818" s="65"/>
      <c r="E818" s="65"/>
      <c r="F818" s="65"/>
      <c r="G818" s="65"/>
      <c r="H818" s="65"/>
      <c r="I818" s="65"/>
      <c r="J818" s="65"/>
    </row>
    <row r="819" spans="1:10" ht="15.75" thickBot="1">
      <c r="A819" s="62"/>
      <c r="B819" s="67"/>
      <c r="C819" s="62"/>
      <c r="D819" s="62"/>
      <c r="E819" s="62"/>
      <c r="F819" s="62"/>
      <c r="G819" s="62"/>
      <c r="H819" s="62"/>
      <c r="I819" s="62"/>
      <c r="J819" s="62"/>
    </row>
    <row r="820" spans="1:10" ht="15.75" thickBot="1">
      <c r="A820" s="65"/>
      <c r="B820" s="68"/>
      <c r="C820" s="65"/>
      <c r="D820" s="65"/>
      <c r="E820" s="65"/>
      <c r="F820" s="65"/>
      <c r="G820" s="65"/>
      <c r="H820" s="65"/>
      <c r="I820" s="65"/>
      <c r="J820" s="65"/>
    </row>
    <row r="821" spans="1:10" ht="15.75" thickBot="1">
      <c r="A821" s="62"/>
      <c r="B821" s="67"/>
      <c r="C821" s="62"/>
      <c r="D821" s="62"/>
      <c r="E821" s="62"/>
      <c r="F821" s="62"/>
      <c r="G821" s="62"/>
      <c r="H821" s="62"/>
      <c r="I821" s="62"/>
      <c r="J821" s="62"/>
    </row>
    <row r="822" spans="1:10" ht="15.75" thickBot="1">
      <c r="A822" s="65"/>
      <c r="B822" s="68"/>
      <c r="C822" s="65"/>
      <c r="D822" s="65"/>
      <c r="E822" s="65"/>
      <c r="F822" s="65"/>
      <c r="G822" s="65"/>
      <c r="H822" s="65"/>
      <c r="I822" s="65"/>
      <c r="J822" s="65"/>
    </row>
    <row r="823" spans="1:10" ht="15.75" thickBot="1">
      <c r="A823" s="62"/>
      <c r="B823" s="67"/>
      <c r="C823" s="62"/>
      <c r="D823" s="62"/>
      <c r="E823" s="62"/>
      <c r="F823" s="62"/>
      <c r="G823" s="62"/>
      <c r="H823" s="62"/>
      <c r="I823" s="62"/>
      <c r="J823" s="62"/>
    </row>
    <row r="824" spans="1:10" ht="15.75" thickBot="1">
      <c r="A824" s="65"/>
      <c r="B824" s="68"/>
      <c r="C824" s="65"/>
      <c r="D824" s="65"/>
      <c r="E824" s="65"/>
      <c r="F824" s="65"/>
      <c r="G824" s="65"/>
      <c r="H824" s="65"/>
      <c r="I824" s="65"/>
      <c r="J824" s="65"/>
    </row>
    <row r="825" spans="1:10" ht="15.75" thickBot="1">
      <c r="A825" s="62"/>
      <c r="B825" s="67"/>
      <c r="C825" s="62"/>
      <c r="D825" s="62"/>
      <c r="E825" s="62"/>
      <c r="F825" s="62"/>
      <c r="G825" s="62"/>
      <c r="H825" s="62"/>
      <c r="I825" s="62"/>
      <c r="J825" s="62"/>
    </row>
    <row r="826" spans="1:10" ht="15.75" thickBot="1">
      <c r="A826" s="65"/>
      <c r="B826" s="68"/>
      <c r="C826" s="65"/>
      <c r="D826" s="65"/>
      <c r="E826" s="65"/>
      <c r="F826" s="65"/>
      <c r="G826" s="65"/>
      <c r="H826" s="65"/>
      <c r="I826" s="65"/>
      <c r="J826" s="65"/>
    </row>
    <row r="827" spans="1:10" ht="15.75" thickBot="1">
      <c r="A827" s="62"/>
      <c r="B827" s="67"/>
      <c r="C827" s="62"/>
      <c r="D827" s="62"/>
      <c r="E827" s="62"/>
      <c r="F827" s="62"/>
      <c r="G827" s="62"/>
      <c r="H827" s="62"/>
      <c r="I827" s="62"/>
      <c r="J827" s="62"/>
    </row>
    <row r="828" spans="1:10" ht="15.75" thickBot="1">
      <c r="A828" s="65"/>
      <c r="B828" s="68"/>
      <c r="C828" s="65"/>
      <c r="D828" s="65"/>
      <c r="E828" s="65"/>
      <c r="F828" s="65"/>
      <c r="G828" s="65"/>
      <c r="H828" s="65"/>
      <c r="I828" s="65"/>
      <c r="J828" s="65"/>
    </row>
    <row r="829" spans="1:10" ht="15.75" thickBot="1">
      <c r="A829" s="62"/>
      <c r="B829" s="67"/>
      <c r="C829" s="62"/>
      <c r="D829" s="62"/>
      <c r="E829" s="62"/>
      <c r="F829" s="62"/>
      <c r="G829" s="62"/>
      <c r="H829" s="62"/>
      <c r="I829" s="62"/>
      <c r="J829" s="62"/>
    </row>
    <row r="830" spans="1:10" ht="15.75" thickBot="1">
      <c r="A830" s="65"/>
      <c r="B830" s="68"/>
      <c r="C830" s="65"/>
      <c r="D830" s="65"/>
      <c r="E830" s="65"/>
      <c r="F830" s="65"/>
      <c r="G830" s="65"/>
      <c r="H830" s="65"/>
      <c r="I830" s="65"/>
      <c r="J830" s="65"/>
    </row>
    <row r="831" spans="1:10" ht="15.75" thickBot="1">
      <c r="A831" s="62"/>
      <c r="B831" s="67"/>
      <c r="C831" s="62"/>
      <c r="D831" s="62"/>
      <c r="E831" s="62"/>
      <c r="F831" s="62"/>
      <c r="G831" s="62"/>
      <c r="H831" s="62"/>
      <c r="I831" s="62"/>
      <c r="J831" s="62"/>
    </row>
    <row r="832" spans="1:10" ht="15.75" thickBot="1">
      <c r="A832" s="65"/>
      <c r="B832" s="68"/>
      <c r="C832" s="65"/>
      <c r="D832" s="65"/>
      <c r="E832" s="65"/>
      <c r="F832" s="65"/>
      <c r="G832" s="65"/>
      <c r="H832" s="65"/>
      <c r="I832" s="65"/>
      <c r="J832" s="65"/>
    </row>
    <row r="833" spans="1:10" ht="15.75" thickBot="1">
      <c r="A833" s="62"/>
      <c r="B833" s="67"/>
      <c r="C833" s="62"/>
      <c r="D833" s="62"/>
      <c r="E833" s="62"/>
      <c r="F833" s="62"/>
      <c r="G833" s="62"/>
      <c r="H833" s="62"/>
      <c r="I833" s="62"/>
      <c r="J833" s="62"/>
    </row>
    <row r="834" spans="1:10" ht="15.75" thickBot="1">
      <c r="A834" s="65"/>
      <c r="B834" s="68"/>
      <c r="C834" s="65"/>
      <c r="D834" s="65"/>
      <c r="E834" s="65"/>
      <c r="F834" s="65"/>
      <c r="G834" s="65"/>
      <c r="H834" s="65"/>
      <c r="I834" s="65"/>
      <c r="J834" s="65"/>
    </row>
    <row r="835" spans="1:10" ht="15.75" thickBot="1">
      <c r="A835" s="62"/>
      <c r="B835" s="67"/>
      <c r="C835" s="62"/>
      <c r="D835" s="62"/>
      <c r="E835" s="62"/>
      <c r="F835" s="62"/>
      <c r="G835" s="62"/>
      <c r="H835" s="62"/>
      <c r="I835" s="62"/>
      <c r="J835" s="62"/>
    </row>
    <row r="836" spans="1:10" ht="15.75" thickBot="1">
      <c r="A836" s="65"/>
      <c r="B836" s="68"/>
      <c r="C836" s="65"/>
      <c r="D836" s="65"/>
      <c r="E836" s="65"/>
      <c r="F836" s="65"/>
      <c r="G836" s="65"/>
      <c r="H836" s="65"/>
      <c r="I836" s="65"/>
      <c r="J836" s="65"/>
    </row>
    <row r="837" spans="1:10" ht="15.75" thickBot="1">
      <c r="A837" s="62"/>
      <c r="B837" s="67"/>
      <c r="C837" s="62"/>
      <c r="D837" s="62"/>
      <c r="E837" s="62"/>
      <c r="F837" s="62"/>
      <c r="G837" s="62"/>
      <c r="H837" s="62"/>
      <c r="I837" s="62"/>
      <c r="J837" s="62"/>
    </row>
    <row r="838" spans="1:10" ht="15.75" thickBot="1">
      <c r="A838" s="65"/>
      <c r="B838" s="68"/>
      <c r="C838" s="65"/>
      <c r="D838" s="65"/>
      <c r="E838" s="65"/>
      <c r="F838" s="65"/>
      <c r="G838" s="65"/>
      <c r="H838" s="65"/>
      <c r="I838" s="65"/>
      <c r="J838" s="65"/>
    </row>
    <row r="839" spans="1:10" ht="15.75" thickBot="1">
      <c r="A839" s="62"/>
      <c r="B839" s="67"/>
      <c r="C839" s="62"/>
      <c r="D839" s="62"/>
      <c r="E839" s="62"/>
      <c r="F839" s="62"/>
      <c r="G839" s="62"/>
      <c r="H839" s="62"/>
      <c r="I839" s="62"/>
      <c r="J839" s="62"/>
    </row>
    <row r="840" spans="1:10" ht="15.75" thickBot="1">
      <c r="A840" s="65"/>
      <c r="B840" s="68"/>
      <c r="C840" s="65"/>
      <c r="D840" s="65"/>
      <c r="E840" s="65"/>
      <c r="F840" s="65"/>
      <c r="G840" s="65"/>
      <c r="H840" s="65"/>
      <c r="I840" s="65"/>
      <c r="J840" s="65"/>
    </row>
    <row r="841" spans="1:10" ht="15.75" thickBot="1">
      <c r="A841" s="62"/>
      <c r="B841" s="67"/>
      <c r="C841" s="62"/>
      <c r="D841" s="62"/>
      <c r="E841" s="62"/>
      <c r="F841" s="62"/>
      <c r="G841" s="62"/>
      <c r="H841" s="62"/>
      <c r="I841" s="62"/>
      <c r="J841" s="62"/>
    </row>
    <row r="842" spans="1:10" ht="15.75" thickBot="1">
      <c r="A842" s="65"/>
      <c r="B842" s="68"/>
      <c r="C842" s="65"/>
      <c r="D842" s="65"/>
      <c r="E842" s="65"/>
      <c r="F842" s="65"/>
      <c r="G842" s="65"/>
      <c r="H842" s="65"/>
      <c r="I842" s="65"/>
      <c r="J842" s="65"/>
    </row>
    <row r="843" spans="1:10" ht="15.75" thickBot="1">
      <c r="A843" s="62"/>
      <c r="B843" s="67"/>
      <c r="C843" s="62"/>
      <c r="D843" s="62"/>
      <c r="E843" s="62"/>
      <c r="F843" s="62"/>
      <c r="G843" s="62"/>
      <c r="H843" s="62"/>
      <c r="I843" s="62"/>
      <c r="J843" s="62"/>
    </row>
    <row r="844" spans="1:10" ht="15.75" thickBot="1">
      <c r="A844" s="65"/>
      <c r="B844" s="68"/>
      <c r="C844" s="65"/>
      <c r="D844" s="65"/>
      <c r="E844" s="65"/>
      <c r="F844" s="65"/>
      <c r="G844" s="65"/>
      <c r="H844" s="65"/>
      <c r="I844" s="65"/>
      <c r="J844" s="65"/>
    </row>
    <row r="845" spans="1:10" ht="15.75" thickBot="1">
      <c r="A845" s="62"/>
      <c r="B845" s="67"/>
      <c r="C845" s="62"/>
      <c r="D845" s="62"/>
      <c r="E845" s="62"/>
      <c r="F845" s="62"/>
      <c r="G845" s="62"/>
      <c r="H845" s="62"/>
      <c r="I845" s="62"/>
      <c r="J845" s="62"/>
    </row>
    <row r="846" spans="1:10" ht="15.75" thickBot="1">
      <c r="A846" s="65"/>
      <c r="B846" s="68"/>
      <c r="C846" s="65"/>
      <c r="D846" s="65"/>
      <c r="E846" s="65"/>
      <c r="F846" s="65"/>
      <c r="G846" s="65"/>
      <c r="H846" s="65"/>
      <c r="I846" s="65"/>
      <c r="J846" s="65"/>
    </row>
    <row r="847" spans="1:10" ht="15.75" thickBot="1">
      <c r="A847" s="62"/>
      <c r="B847" s="67"/>
      <c r="C847" s="62"/>
      <c r="D847" s="62"/>
      <c r="E847" s="62"/>
      <c r="F847" s="62"/>
      <c r="G847" s="62"/>
      <c r="H847" s="62"/>
      <c r="I847" s="62"/>
      <c r="J847" s="62"/>
    </row>
    <row r="848" spans="1:10" ht="15.75" thickBot="1">
      <c r="A848" s="65"/>
      <c r="B848" s="68"/>
      <c r="C848" s="65"/>
      <c r="D848" s="65"/>
      <c r="E848" s="65"/>
      <c r="F848" s="65"/>
      <c r="G848" s="65"/>
      <c r="H848" s="65"/>
      <c r="I848" s="65"/>
      <c r="J848" s="65"/>
    </row>
    <row r="849" spans="1:10" ht="15.75" thickBot="1">
      <c r="A849" s="62"/>
      <c r="B849" s="67"/>
      <c r="C849" s="62"/>
      <c r="D849" s="62"/>
      <c r="E849" s="62"/>
      <c r="F849" s="62"/>
      <c r="G849" s="62"/>
      <c r="H849" s="62"/>
      <c r="I849" s="62"/>
      <c r="J849" s="62"/>
    </row>
    <row r="850" spans="1:10" ht="15.75" thickBot="1">
      <c r="A850" s="65"/>
      <c r="B850" s="68"/>
      <c r="C850" s="65"/>
      <c r="D850" s="65"/>
      <c r="E850" s="65"/>
      <c r="F850" s="65"/>
      <c r="G850" s="65"/>
      <c r="H850" s="65"/>
      <c r="I850" s="65"/>
      <c r="J850" s="65"/>
    </row>
    <row r="851" spans="1:10" ht="15.75" thickBot="1">
      <c r="A851" s="62"/>
      <c r="B851" s="67"/>
      <c r="C851" s="62"/>
      <c r="D851" s="62"/>
      <c r="E851" s="62"/>
      <c r="F851" s="62"/>
      <c r="G851" s="62"/>
      <c r="H851" s="62"/>
      <c r="I851" s="62"/>
      <c r="J851" s="62"/>
    </row>
    <row r="852" spans="1:10" ht="15.75" thickBot="1">
      <c r="A852" s="65"/>
      <c r="B852" s="68"/>
      <c r="C852" s="65"/>
      <c r="D852" s="65"/>
      <c r="E852" s="65"/>
      <c r="F852" s="65"/>
      <c r="G852" s="65"/>
      <c r="H852" s="65"/>
      <c r="I852" s="65"/>
      <c r="J852" s="65"/>
    </row>
    <row r="853" spans="1:10" ht="15.75" thickBot="1">
      <c r="A853" s="62"/>
      <c r="B853" s="67"/>
      <c r="C853" s="62"/>
      <c r="D853" s="62"/>
      <c r="E853" s="62"/>
      <c r="F853" s="62"/>
      <c r="G853" s="62"/>
      <c r="H853" s="62"/>
      <c r="I853" s="62"/>
      <c r="J853" s="62"/>
    </row>
    <row r="854" spans="1:10" ht="15.75" thickBot="1">
      <c r="A854" s="65"/>
      <c r="B854" s="68"/>
      <c r="C854" s="65"/>
      <c r="D854" s="65"/>
      <c r="E854" s="65"/>
      <c r="F854" s="65"/>
      <c r="G854" s="65"/>
      <c r="H854" s="65"/>
      <c r="I854" s="65"/>
      <c r="J854" s="65"/>
    </row>
    <row r="855" spans="1:10" ht="15.75" thickBot="1">
      <c r="A855" s="62"/>
      <c r="B855" s="67"/>
      <c r="C855" s="62"/>
      <c r="D855" s="62"/>
      <c r="E855" s="62"/>
      <c r="F855" s="62"/>
      <c r="G855" s="62"/>
      <c r="H855" s="62"/>
      <c r="I855" s="62"/>
      <c r="J855" s="62"/>
    </row>
    <row r="856" spans="1:10" ht="15.75" thickBot="1">
      <c r="A856" s="65"/>
      <c r="B856" s="68"/>
      <c r="C856" s="65"/>
      <c r="D856" s="65"/>
      <c r="E856" s="65"/>
      <c r="F856" s="65"/>
      <c r="G856" s="65"/>
      <c r="H856" s="65"/>
      <c r="I856" s="65"/>
      <c r="J856" s="65"/>
    </row>
    <row r="857" spans="1:10" ht="15.75" thickBot="1">
      <c r="A857" s="62"/>
      <c r="B857" s="67"/>
      <c r="C857" s="62"/>
      <c r="D857" s="62"/>
      <c r="E857" s="62"/>
      <c r="F857" s="62"/>
      <c r="G857" s="62"/>
      <c r="H857" s="62"/>
      <c r="I857" s="62"/>
      <c r="J857" s="62"/>
    </row>
    <row r="858" spans="1:10" ht="15.75" thickBot="1">
      <c r="A858" s="65"/>
      <c r="B858" s="68"/>
      <c r="C858" s="65"/>
      <c r="D858" s="65"/>
      <c r="E858" s="65"/>
      <c r="F858" s="65"/>
      <c r="G858" s="65"/>
      <c r="H858" s="65"/>
      <c r="I858" s="65"/>
      <c r="J858" s="65"/>
    </row>
    <row r="859" spans="1:10" ht="15.75" thickBot="1">
      <c r="A859" s="62"/>
      <c r="B859" s="67"/>
      <c r="C859" s="62"/>
      <c r="D859" s="62"/>
      <c r="E859" s="62"/>
      <c r="F859" s="62"/>
      <c r="G859" s="62"/>
      <c r="H859" s="62"/>
      <c r="I859" s="62"/>
      <c r="J859" s="62"/>
    </row>
    <row r="860" spans="1:10" ht="15.75" thickBot="1">
      <c r="A860" s="65"/>
      <c r="B860" s="68"/>
      <c r="C860" s="65"/>
      <c r="D860" s="65"/>
      <c r="E860" s="65"/>
      <c r="F860" s="65"/>
      <c r="G860" s="65"/>
      <c r="H860" s="65"/>
      <c r="I860" s="65"/>
      <c r="J860" s="65"/>
    </row>
    <row r="861" spans="1:10" ht="15.75" thickBot="1">
      <c r="A861" s="62"/>
      <c r="B861" s="67"/>
      <c r="C861" s="62"/>
      <c r="D861" s="62"/>
      <c r="E861" s="62"/>
      <c r="F861" s="62"/>
      <c r="G861" s="62"/>
      <c r="H861" s="62"/>
      <c r="I861" s="62"/>
      <c r="J861" s="62"/>
    </row>
    <row r="862" spans="1:10" ht="15.75" thickBot="1">
      <c r="A862" s="65"/>
      <c r="B862" s="68"/>
      <c r="C862" s="65"/>
      <c r="D862" s="65"/>
      <c r="E862" s="65"/>
      <c r="F862" s="65"/>
      <c r="G862" s="65"/>
      <c r="H862" s="65"/>
      <c r="I862" s="65"/>
      <c r="J862" s="65"/>
    </row>
    <row r="863" spans="1:10" ht="15.75" thickBot="1">
      <c r="A863" s="62"/>
      <c r="B863" s="67"/>
      <c r="C863" s="62"/>
      <c r="D863" s="62"/>
      <c r="E863" s="62"/>
      <c r="F863" s="62"/>
      <c r="G863" s="62"/>
      <c r="H863" s="62"/>
      <c r="I863" s="62"/>
      <c r="J863" s="62"/>
    </row>
    <row r="864" spans="1:10" ht="15.75" thickBot="1">
      <c r="A864" s="65"/>
      <c r="B864" s="68"/>
      <c r="C864" s="65"/>
      <c r="D864" s="65"/>
      <c r="E864" s="65"/>
      <c r="F864" s="65"/>
      <c r="G864" s="65"/>
      <c r="H864" s="65"/>
      <c r="I864" s="65"/>
      <c r="J864" s="65"/>
    </row>
    <row r="865" spans="1:10" ht="15.75" thickBot="1">
      <c r="A865" s="62"/>
      <c r="B865" s="67"/>
      <c r="C865" s="62"/>
      <c r="D865" s="62"/>
      <c r="E865" s="62"/>
      <c r="F865" s="62"/>
      <c r="G865" s="62"/>
      <c r="H865" s="62"/>
      <c r="I865" s="62"/>
      <c r="J865" s="62"/>
    </row>
    <row r="866" spans="1:10" ht="15.75" thickBot="1">
      <c r="A866" s="65"/>
      <c r="B866" s="68"/>
      <c r="C866" s="65"/>
      <c r="D866" s="65"/>
      <c r="E866" s="65"/>
      <c r="F866" s="65"/>
      <c r="G866" s="65"/>
      <c r="H866" s="65"/>
      <c r="I866" s="65"/>
      <c r="J866" s="65"/>
    </row>
    <row r="867" spans="1:10" ht="15.75" thickBot="1">
      <c r="A867" s="62"/>
      <c r="B867" s="67"/>
      <c r="C867" s="62"/>
      <c r="D867" s="62"/>
      <c r="E867" s="62"/>
      <c r="F867" s="62"/>
      <c r="G867" s="62"/>
      <c r="H867" s="62"/>
      <c r="I867" s="62"/>
      <c r="J867" s="62"/>
    </row>
    <row r="868" spans="1:10" ht="15.75" thickBot="1">
      <c r="A868" s="65"/>
      <c r="B868" s="68"/>
      <c r="C868" s="65"/>
      <c r="D868" s="65"/>
      <c r="E868" s="65"/>
      <c r="F868" s="65"/>
      <c r="G868" s="65"/>
      <c r="H868" s="65"/>
      <c r="I868" s="65"/>
      <c r="J868" s="65"/>
    </row>
    <row r="869" spans="1:10" ht="15.75" thickBot="1">
      <c r="A869" s="62"/>
      <c r="B869" s="67"/>
      <c r="C869" s="62"/>
      <c r="D869" s="62"/>
      <c r="E869" s="62"/>
      <c r="F869" s="62"/>
      <c r="G869" s="62"/>
      <c r="H869" s="62"/>
      <c r="I869" s="62"/>
      <c r="J869" s="62"/>
    </row>
    <row r="870" spans="1:10" ht="15.75" thickBot="1">
      <c r="A870" s="65"/>
      <c r="B870" s="68"/>
      <c r="C870" s="65"/>
      <c r="D870" s="65"/>
      <c r="E870" s="65"/>
      <c r="F870" s="65"/>
      <c r="G870" s="65"/>
      <c r="H870" s="65"/>
      <c r="I870" s="65"/>
      <c r="J870" s="65"/>
    </row>
    <row r="871" spans="1:10" ht="15.75" thickBot="1">
      <c r="A871" s="62"/>
      <c r="B871" s="67"/>
      <c r="C871" s="62"/>
      <c r="D871" s="62"/>
      <c r="E871" s="62"/>
      <c r="F871" s="62"/>
      <c r="G871" s="62"/>
      <c r="H871" s="62"/>
      <c r="I871" s="62"/>
      <c r="J871" s="62"/>
    </row>
    <row r="872" spans="1:10" ht="15.75" thickBot="1">
      <c r="A872" s="65"/>
      <c r="B872" s="68"/>
      <c r="C872" s="65"/>
      <c r="D872" s="65"/>
      <c r="E872" s="65"/>
      <c r="F872" s="65"/>
      <c r="G872" s="65"/>
      <c r="H872" s="65"/>
      <c r="I872" s="65"/>
      <c r="J872" s="65"/>
    </row>
    <row r="873" spans="1:10" ht="15.75" thickBot="1">
      <c r="A873" s="62"/>
      <c r="B873" s="67"/>
      <c r="C873" s="62"/>
      <c r="D873" s="62"/>
      <c r="E873" s="62"/>
      <c r="F873" s="62"/>
      <c r="G873" s="62"/>
      <c r="H873" s="62"/>
      <c r="I873" s="62"/>
      <c r="J873" s="62"/>
    </row>
    <row r="874" spans="1:10" ht="15.75" thickBot="1">
      <c r="A874" s="65"/>
      <c r="B874" s="68"/>
      <c r="C874" s="65"/>
      <c r="D874" s="65"/>
      <c r="E874" s="65"/>
      <c r="F874" s="65"/>
      <c r="G874" s="65"/>
      <c r="H874" s="65"/>
      <c r="I874" s="65"/>
      <c r="J874" s="65"/>
    </row>
    <row r="875" spans="1:10" ht="15.75" thickBot="1">
      <c r="A875" s="62"/>
      <c r="B875" s="67"/>
      <c r="C875" s="62"/>
      <c r="D875" s="62"/>
      <c r="E875" s="62"/>
      <c r="F875" s="62"/>
      <c r="G875" s="62"/>
      <c r="H875" s="62"/>
      <c r="I875" s="62"/>
      <c r="J875" s="62"/>
    </row>
    <row r="876" spans="1:10" ht="15.75" thickBot="1">
      <c r="A876" s="65"/>
      <c r="B876" s="68"/>
      <c r="C876" s="65"/>
      <c r="D876" s="65"/>
      <c r="E876" s="65"/>
      <c r="F876" s="65"/>
      <c r="G876" s="65"/>
      <c r="H876" s="65"/>
      <c r="I876" s="65"/>
      <c r="J876" s="65"/>
    </row>
    <row r="877" spans="1:10" ht="15.75" thickBot="1">
      <c r="A877" s="62"/>
      <c r="B877" s="67"/>
      <c r="C877" s="62"/>
      <c r="D877" s="62"/>
      <c r="E877" s="62"/>
      <c r="F877" s="62"/>
      <c r="G877" s="62"/>
      <c r="H877" s="62"/>
      <c r="I877" s="62"/>
      <c r="J877" s="62"/>
    </row>
    <row r="878" spans="1:10" ht="15.75" thickBot="1">
      <c r="A878" s="65"/>
      <c r="B878" s="68"/>
      <c r="C878" s="65"/>
      <c r="D878" s="65"/>
      <c r="E878" s="65"/>
      <c r="F878" s="65"/>
      <c r="G878" s="65"/>
      <c r="H878" s="65"/>
      <c r="I878" s="65"/>
      <c r="J878" s="65"/>
    </row>
    <row r="879" spans="1:10" ht="15.75" thickBot="1">
      <c r="A879" s="62"/>
      <c r="B879" s="67"/>
      <c r="C879" s="62"/>
      <c r="D879" s="62"/>
      <c r="E879" s="62"/>
      <c r="F879" s="62"/>
      <c r="G879" s="62"/>
      <c r="H879" s="62"/>
      <c r="I879" s="62"/>
      <c r="J879" s="62"/>
    </row>
    <row r="880" spans="1:10" ht="15.75" thickBot="1">
      <c r="A880" s="65"/>
      <c r="B880" s="68"/>
      <c r="C880" s="65"/>
      <c r="D880" s="65"/>
      <c r="E880" s="65"/>
      <c r="F880" s="65"/>
      <c r="G880" s="65"/>
      <c r="H880" s="65"/>
      <c r="I880" s="65"/>
      <c r="J880" s="65"/>
    </row>
    <row r="881" spans="1:10" ht="15.75" thickBot="1">
      <c r="A881" s="62"/>
      <c r="B881" s="67"/>
      <c r="C881" s="62"/>
      <c r="D881" s="62"/>
      <c r="E881" s="62"/>
      <c r="F881" s="62"/>
      <c r="G881" s="62"/>
      <c r="H881" s="62"/>
      <c r="I881" s="62"/>
      <c r="J881" s="62"/>
    </row>
    <row r="882" spans="1:10" ht="15.75" thickBot="1">
      <c r="A882" s="65"/>
      <c r="B882" s="68"/>
      <c r="C882" s="65"/>
      <c r="D882" s="65"/>
      <c r="E882" s="65"/>
      <c r="F882" s="65"/>
      <c r="G882" s="65"/>
      <c r="H882" s="65"/>
      <c r="I882" s="65"/>
      <c r="J882" s="65"/>
    </row>
    <row r="883" spans="1:10" ht="15.75" thickBot="1">
      <c r="A883" s="62"/>
      <c r="B883" s="67"/>
      <c r="C883" s="62"/>
      <c r="D883" s="62"/>
      <c r="E883" s="62"/>
      <c r="F883" s="62"/>
      <c r="G883" s="62"/>
      <c r="H883" s="62"/>
      <c r="I883" s="62"/>
      <c r="J883" s="62"/>
    </row>
    <row r="884" spans="1:10" ht="15.75" thickBot="1">
      <c r="A884" s="65"/>
      <c r="B884" s="68"/>
      <c r="C884" s="65"/>
      <c r="D884" s="65"/>
      <c r="E884" s="65"/>
      <c r="F884" s="65"/>
      <c r="G884" s="65"/>
      <c r="H884" s="65"/>
      <c r="I884" s="65"/>
      <c r="J884" s="65"/>
    </row>
    <row r="885" spans="1:10" ht="15.75" thickBot="1">
      <c r="A885" s="62"/>
      <c r="B885" s="67"/>
      <c r="C885" s="62"/>
      <c r="D885" s="62"/>
      <c r="E885" s="62"/>
      <c r="F885" s="62"/>
      <c r="G885" s="62"/>
      <c r="H885" s="62"/>
      <c r="I885" s="62"/>
      <c r="J885" s="62"/>
    </row>
    <row r="886" spans="1:10" ht="15.75" thickBot="1">
      <c r="A886" s="65"/>
      <c r="B886" s="68"/>
      <c r="C886" s="65"/>
      <c r="D886" s="65"/>
      <c r="E886" s="65"/>
      <c r="F886" s="65"/>
      <c r="G886" s="65"/>
      <c r="H886" s="65"/>
      <c r="I886" s="65"/>
      <c r="J886" s="65"/>
    </row>
    <row r="887" spans="1:10" ht="15.75" thickBot="1">
      <c r="A887" s="62"/>
      <c r="B887" s="67"/>
      <c r="C887" s="62"/>
      <c r="D887" s="62"/>
      <c r="E887" s="62"/>
      <c r="F887" s="62"/>
      <c r="G887" s="62"/>
      <c r="H887" s="62"/>
      <c r="I887" s="62"/>
      <c r="J887" s="62"/>
    </row>
    <row r="888" spans="1:10" ht="15.75" thickBot="1">
      <c r="A888" s="65"/>
      <c r="B888" s="68"/>
      <c r="C888" s="65"/>
      <c r="D888" s="65"/>
      <c r="E888" s="65"/>
      <c r="F888" s="65"/>
      <c r="G888" s="65"/>
      <c r="H888" s="65"/>
      <c r="I888" s="65"/>
      <c r="J888" s="65"/>
    </row>
    <row r="889" spans="1:10" ht="15.75" thickBot="1">
      <c r="A889" s="62"/>
      <c r="B889" s="67"/>
      <c r="C889" s="62"/>
      <c r="D889" s="62"/>
      <c r="E889" s="62"/>
      <c r="F889" s="62"/>
      <c r="G889" s="62"/>
      <c r="H889" s="62"/>
      <c r="I889" s="62"/>
      <c r="J889" s="62"/>
    </row>
    <row r="890" spans="1:10" ht="15.75" thickBot="1">
      <c r="A890" s="65"/>
      <c r="B890" s="68"/>
      <c r="C890" s="65"/>
      <c r="D890" s="65"/>
      <c r="E890" s="65"/>
      <c r="F890" s="65"/>
      <c r="G890" s="65"/>
      <c r="H890" s="65"/>
      <c r="I890" s="65"/>
      <c r="J890" s="65"/>
    </row>
    <row r="891" spans="1:10" ht="15.75" thickBot="1">
      <c r="A891" s="62"/>
      <c r="B891" s="67"/>
      <c r="C891" s="62"/>
      <c r="D891" s="62"/>
      <c r="E891" s="62"/>
      <c r="F891" s="62"/>
      <c r="G891" s="62"/>
      <c r="H891" s="62"/>
      <c r="I891" s="62"/>
      <c r="J891" s="62"/>
    </row>
    <row r="892" spans="1:10" ht="15.75" thickBot="1">
      <c r="A892" s="65"/>
      <c r="B892" s="68"/>
      <c r="C892" s="65"/>
      <c r="D892" s="65"/>
      <c r="E892" s="65"/>
      <c r="F892" s="65"/>
      <c r="G892" s="65"/>
      <c r="H892" s="65"/>
      <c r="I892" s="65"/>
      <c r="J892" s="65"/>
    </row>
    <row r="893" spans="1:10" ht="15.75" thickBot="1">
      <c r="A893" s="62"/>
      <c r="B893" s="67"/>
      <c r="C893" s="62"/>
      <c r="D893" s="62"/>
      <c r="E893" s="62"/>
      <c r="F893" s="62"/>
      <c r="G893" s="62"/>
      <c r="H893" s="62"/>
      <c r="I893" s="62"/>
      <c r="J893" s="62"/>
    </row>
    <row r="894" spans="1:10" ht="15.75" thickBot="1">
      <c r="A894" s="65"/>
      <c r="B894" s="68"/>
      <c r="C894" s="65"/>
      <c r="D894" s="65"/>
      <c r="E894" s="65"/>
      <c r="F894" s="65"/>
      <c r="G894" s="65"/>
      <c r="H894" s="65"/>
      <c r="I894" s="65"/>
      <c r="J894" s="65"/>
    </row>
    <row r="895" spans="1:10" ht="15.75" thickBot="1">
      <c r="A895" s="62"/>
      <c r="B895" s="67"/>
      <c r="C895" s="62"/>
      <c r="D895" s="62"/>
      <c r="E895" s="62"/>
      <c r="F895" s="62"/>
      <c r="G895" s="62"/>
      <c r="H895" s="62"/>
      <c r="I895" s="62"/>
      <c r="J895" s="62"/>
    </row>
    <row r="896" spans="1:10" ht="15.75" thickBot="1">
      <c r="A896" s="65"/>
      <c r="B896" s="68"/>
      <c r="C896" s="65"/>
      <c r="D896" s="65"/>
      <c r="E896" s="65"/>
      <c r="F896" s="65"/>
      <c r="G896" s="65"/>
      <c r="H896" s="65"/>
      <c r="I896" s="65"/>
      <c r="J896" s="65"/>
    </row>
    <row r="897" spans="1:10" ht="15.75" thickBot="1">
      <c r="A897" s="62"/>
      <c r="B897" s="67"/>
      <c r="C897" s="62"/>
      <c r="D897" s="62"/>
      <c r="E897" s="62"/>
      <c r="F897" s="62"/>
      <c r="G897" s="62"/>
      <c r="H897" s="62"/>
      <c r="I897" s="62"/>
      <c r="J897" s="62"/>
    </row>
    <row r="898" spans="1:10" ht="15.75" thickBot="1">
      <c r="A898" s="65"/>
      <c r="B898" s="68"/>
      <c r="C898" s="65"/>
      <c r="D898" s="65"/>
      <c r="E898" s="65"/>
      <c r="F898" s="65"/>
      <c r="G898" s="65"/>
      <c r="H898" s="65"/>
      <c r="I898" s="65"/>
      <c r="J898" s="65"/>
    </row>
    <row r="899" spans="1:10" ht="15.75" thickBot="1">
      <c r="A899" s="62"/>
      <c r="B899" s="67"/>
      <c r="C899" s="62"/>
      <c r="D899" s="62"/>
      <c r="E899" s="62"/>
      <c r="F899" s="62"/>
      <c r="G899" s="62"/>
      <c r="H899" s="62"/>
      <c r="I899" s="62"/>
      <c r="J899" s="62"/>
    </row>
    <row r="900" spans="1:10" ht="15.75" thickBot="1">
      <c r="A900" s="65"/>
      <c r="B900" s="68"/>
      <c r="C900" s="65"/>
      <c r="D900" s="65"/>
      <c r="E900" s="65"/>
      <c r="F900" s="65"/>
      <c r="G900" s="65"/>
      <c r="H900" s="65"/>
      <c r="I900" s="65"/>
      <c r="J900" s="65"/>
    </row>
    <row r="901" spans="1:10" ht="15.75" thickBot="1">
      <c r="A901" s="62"/>
      <c r="B901" s="67"/>
      <c r="C901" s="62"/>
      <c r="D901" s="62"/>
      <c r="E901" s="62"/>
      <c r="F901" s="62"/>
      <c r="G901" s="62"/>
      <c r="H901" s="62"/>
      <c r="I901" s="62"/>
      <c r="J901" s="62"/>
    </row>
    <row r="902" spans="1:10" ht="15.75" thickBot="1">
      <c r="A902" s="65"/>
      <c r="B902" s="68"/>
      <c r="C902" s="65"/>
      <c r="D902" s="65"/>
      <c r="E902" s="65"/>
      <c r="F902" s="65"/>
      <c r="G902" s="65"/>
      <c r="H902" s="65"/>
      <c r="I902" s="65"/>
      <c r="J902" s="65"/>
    </row>
    <row r="903" spans="1:10" ht="15.75" thickBot="1">
      <c r="A903" s="62"/>
      <c r="B903" s="67"/>
      <c r="C903" s="62"/>
      <c r="D903" s="62"/>
      <c r="E903" s="62"/>
      <c r="F903" s="62"/>
      <c r="G903" s="62"/>
      <c r="H903" s="62"/>
      <c r="I903" s="62"/>
      <c r="J903" s="62"/>
    </row>
    <row r="904" spans="1:10" ht="15.75" thickBot="1">
      <c r="A904" s="65"/>
      <c r="B904" s="68"/>
      <c r="C904" s="65"/>
      <c r="D904" s="65"/>
      <c r="E904" s="65"/>
      <c r="F904" s="65"/>
      <c r="G904" s="65"/>
      <c r="H904" s="65"/>
      <c r="I904" s="65"/>
      <c r="J904" s="65"/>
    </row>
    <row r="905" spans="1:10" ht="15.75" thickBot="1">
      <c r="A905" s="62"/>
      <c r="B905" s="67"/>
      <c r="C905" s="62"/>
      <c r="D905" s="62"/>
      <c r="E905" s="62"/>
      <c r="F905" s="62"/>
      <c r="G905" s="62"/>
      <c r="H905" s="62"/>
      <c r="I905" s="62"/>
      <c r="J905" s="62"/>
    </row>
    <row r="906" spans="1:10" ht="15.75" thickBot="1">
      <c r="A906" s="65"/>
      <c r="B906" s="68"/>
      <c r="C906" s="65"/>
      <c r="D906" s="65"/>
      <c r="E906" s="65"/>
      <c r="F906" s="65"/>
      <c r="G906" s="65"/>
      <c r="H906" s="65"/>
      <c r="I906" s="65"/>
      <c r="J906" s="65"/>
    </row>
    <row r="907" spans="1:10" ht="15.75" thickBot="1">
      <c r="A907" s="62"/>
      <c r="B907" s="67"/>
      <c r="C907" s="62"/>
      <c r="D907" s="62"/>
      <c r="E907" s="62"/>
      <c r="F907" s="62"/>
      <c r="G907" s="62"/>
      <c r="H907" s="62"/>
      <c r="I907" s="62"/>
      <c r="J907" s="62"/>
    </row>
    <row r="908" spans="1:10" ht="15.75" thickBot="1">
      <c r="A908" s="65"/>
      <c r="B908" s="68"/>
      <c r="C908" s="65"/>
      <c r="D908" s="65"/>
      <c r="E908" s="65"/>
      <c r="F908" s="65"/>
      <c r="G908" s="65"/>
      <c r="H908" s="65"/>
      <c r="I908" s="65"/>
      <c r="J908" s="65"/>
    </row>
    <row r="909" spans="1:10" ht="15.75" thickBot="1">
      <c r="A909" s="62"/>
      <c r="B909" s="67"/>
      <c r="C909" s="62"/>
      <c r="D909" s="62"/>
      <c r="E909" s="62"/>
      <c r="F909" s="62"/>
      <c r="G909" s="62"/>
      <c r="H909" s="62"/>
      <c r="I909" s="62"/>
      <c r="J909" s="62"/>
    </row>
    <row r="910" spans="1:10" ht="15.75" thickBot="1">
      <c r="A910" s="65"/>
      <c r="B910" s="68"/>
      <c r="C910" s="65"/>
      <c r="D910" s="65"/>
      <c r="E910" s="65"/>
      <c r="F910" s="65"/>
      <c r="G910" s="65"/>
      <c r="H910" s="65"/>
      <c r="I910" s="65"/>
      <c r="J910" s="65"/>
    </row>
    <row r="911" spans="1:10" ht="15.75" thickBot="1">
      <c r="A911" s="62"/>
      <c r="B911" s="67"/>
      <c r="C911" s="62"/>
      <c r="D911" s="62"/>
      <c r="E911" s="62"/>
      <c r="F911" s="62"/>
      <c r="G911" s="62"/>
      <c r="H911" s="62"/>
      <c r="I911" s="62"/>
      <c r="J911" s="62"/>
    </row>
    <row r="912" spans="1:10" ht="15.75" thickBot="1">
      <c r="A912" s="65"/>
      <c r="B912" s="68"/>
      <c r="C912" s="65"/>
      <c r="D912" s="65"/>
      <c r="E912" s="65"/>
      <c r="F912" s="65"/>
      <c r="G912" s="65"/>
      <c r="H912" s="65"/>
      <c r="I912" s="65"/>
      <c r="J912" s="65"/>
    </row>
    <row r="913" spans="1:10" ht="15.75" thickBot="1">
      <c r="A913" s="62"/>
      <c r="B913" s="67"/>
      <c r="C913" s="62"/>
      <c r="D913" s="62"/>
      <c r="E913" s="62"/>
      <c r="F913" s="62"/>
      <c r="G913" s="62"/>
      <c r="H913" s="62"/>
      <c r="I913" s="62"/>
      <c r="J913" s="62"/>
    </row>
    <row r="914" spans="1:10" ht="15.75" thickBot="1">
      <c r="A914" s="65"/>
      <c r="B914" s="68"/>
      <c r="C914" s="65"/>
      <c r="D914" s="65"/>
      <c r="E914" s="65"/>
      <c r="F914" s="65"/>
      <c r="G914" s="65"/>
      <c r="H914" s="65"/>
      <c r="I914" s="65"/>
      <c r="J914" s="65"/>
    </row>
    <row r="915" spans="1:10" ht="15.75" thickBot="1">
      <c r="A915" s="62"/>
      <c r="B915" s="67"/>
      <c r="C915" s="62"/>
      <c r="D915" s="62"/>
      <c r="E915" s="62"/>
      <c r="F915" s="62"/>
      <c r="G915" s="62"/>
      <c r="H915" s="62"/>
      <c r="I915" s="62"/>
      <c r="J915" s="62"/>
    </row>
    <row r="916" spans="1:10" ht="15.75" thickBot="1">
      <c r="A916" s="65"/>
      <c r="B916" s="68"/>
      <c r="C916" s="65"/>
      <c r="D916" s="65"/>
      <c r="E916" s="65"/>
      <c r="F916" s="65"/>
      <c r="G916" s="65"/>
      <c r="H916" s="65"/>
      <c r="I916" s="65"/>
      <c r="J916" s="65"/>
    </row>
    <row r="917" spans="1:10" ht="15.75" thickBot="1">
      <c r="A917" s="62"/>
      <c r="B917" s="67"/>
      <c r="C917" s="62"/>
      <c r="D917" s="62"/>
      <c r="E917" s="62"/>
      <c r="F917" s="62"/>
      <c r="G917" s="62"/>
      <c r="H917" s="62"/>
      <c r="I917" s="62"/>
      <c r="J917" s="62"/>
    </row>
    <row r="918" spans="1:10" ht="15.75" thickBot="1">
      <c r="A918" s="65"/>
      <c r="B918" s="68"/>
      <c r="C918" s="65"/>
      <c r="D918" s="65"/>
      <c r="E918" s="65"/>
      <c r="F918" s="65"/>
      <c r="G918" s="65"/>
      <c r="H918" s="65"/>
      <c r="I918" s="65"/>
      <c r="J918" s="65"/>
    </row>
    <row r="919" spans="1:10" ht="15.75" thickBot="1">
      <c r="A919" s="62"/>
      <c r="B919" s="67"/>
      <c r="C919" s="62"/>
      <c r="D919" s="62"/>
      <c r="E919" s="62"/>
      <c r="F919" s="62"/>
      <c r="G919" s="62"/>
      <c r="H919" s="62"/>
      <c r="I919" s="62"/>
      <c r="J919" s="62"/>
    </row>
    <row r="920" spans="1:10" ht="15.75" thickBot="1">
      <c r="A920" s="65"/>
      <c r="B920" s="68"/>
      <c r="C920" s="65"/>
      <c r="D920" s="65"/>
      <c r="E920" s="65"/>
      <c r="F920" s="65"/>
      <c r="G920" s="65"/>
      <c r="H920" s="65"/>
      <c r="I920" s="65"/>
      <c r="J920" s="65"/>
    </row>
    <row r="921" spans="1:10" ht="15.75" thickBot="1">
      <c r="A921" s="62"/>
      <c r="B921" s="67"/>
      <c r="C921" s="62"/>
      <c r="D921" s="62"/>
      <c r="E921" s="62"/>
      <c r="F921" s="62"/>
      <c r="G921" s="62"/>
      <c r="H921" s="62"/>
      <c r="I921" s="62"/>
      <c r="J921" s="62"/>
    </row>
    <row r="922" spans="1:10" ht="15.75" thickBot="1">
      <c r="A922" s="65"/>
      <c r="B922" s="68"/>
      <c r="C922" s="65"/>
      <c r="D922" s="65"/>
      <c r="E922" s="65"/>
      <c r="F922" s="65"/>
      <c r="G922" s="65"/>
      <c r="H922" s="65"/>
      <c r="I922" s="65"/>
      <c r="J922" s="65"/>
    </row>
    <row r="923" spans="1:10" ht="15.75" thickBot="1">
      <c r="A923" s="62"/>
      <c r="B923" s="67"/>
      <c r="C923" s="62"/>
      <c r="D923" s="62"/>
      <c r="E923" s="62"/>
      <c r="F923" s="62"/>
      <c r="G923" s="62"/>
      <c r="H923" s="62"/>
      <c r="I923" s="62"/>
      <c r="J923" s="62"/>
    </row>
    <row r="924" spans="1:10" ht="15.75" thickBot="1">
      <c r="A924" s="65"/>
      <c r="B924" s="68"/>
      <c r="C924" s="65"/>
      <c r="D924" s="65"/>
      <c r="E924" s="65"/>
      <c r="F924" s="65"/>
      <c r="G924" s="65"/>
      <c r="H924" s="65"/>
      <c r="I924" s="65"/>
      <c r="J924" s="65"/>
    </row>
    <row r="925" spans="1:10" ht="15.75" thickBot="1">
      <c r="A925" s="62"/>
      <c r="B925" s="67"/>
      <c r="C925" s="62"/>
      <c r="D925" s="62"/>
      <c r="E925" s="62"/>
      <c r="F925" s="62"/>
      <c r="G925" s="62"/>
      <c r="H925" s="62"/>
      <c r="I925" s="62"/>
      <c r="J925" s="62"/>
    </row>
    <row r="926" spans="1:10" ht="15.75" thickBot="1">
      <c r="A926" s="65"/>
      <c r="B926" s="68"/>
      <c r="C926" s="65"/>
      <c r="D926" s="65"/>
      <c r="E926" s="65"/>
      <c r="F926" s="65"/>
      <c r="G926" s="65"/>
      <c r="H926" s="65"/>
      <c r="I926" s="65"/>
      <c r="J926" s="65"/>
    </row>
    <row r="927" spans="1:10" ht="15.75" thickBot="1">
      <c r="A927" s="62"/>
      <c r="B927" s="67"/>
      <c r="C927" s="62"/>
      <c r="D927" s="62"/>
      <c r="E927" s="62"/>
      <c r="F927" s="62"/>
      <c r="G927" s="62"/>
      <c r="H927" s="62"/>
      <c r="I927" s="62"/>
      <c r="J927" s="62"/>
    </row>
    <row r="928" spans="1:10" ht="15.75" thickBot="1">
      <c r="A928" s="65"/>
      <c r="B928" s="68"/>
      <c r="C928" s="65"/>
      <c r="D928" s="65"/>
      <c r="E928" s="65"/>
      <c r="F928" s="65"/>
      <c r="G928" s="65"/>
      <c r="H928" s="65"/>
      <c r="I928" s="65"/>
      <c r="J928" s="65"/>
    </row>
    <row r="929" spans="1:10" ht="15.75" thickBot="1">
      <c r="A929" s="62"/>
      <c r="B929" s="67"/>
      <c r="C929" s="62"/>
      <c r="D929" s="62"/>
      <c r="E929" s="62"/>
      <c r="F929" s="62"/>
      <c r="G929" s="62"/>
      <c r="H929" s="62"/>
      <c r="I929" s="62"/>
      <c r="J929" s="62"/>
    </row>
    <row r="930" spans="1:10" ht="15.75" thickBot="1">
      <c r="A930" s="65"/>
      <c r="B930" s="68"/>
      <c r="C930" s="65"/>
      <c r="D930" s="65"/>
      <c r="E930" s="65"/>
      <c r="F930" s="65"/>
      <c r="G930" s="65"/>
      <c r="H930" s="65"/>
      <c r="I930" s="65"/>
      <c r="J930" s="65"/>
    </row>
    <row r="931" spans="1:10" ht="15.75" thickBot="1">
      <c r="A931" s="62"/>
      <c r="B931" s="67"/>
      <c r="C931" s="62"/>
      <c r="D931" s="62"/>
      <c r="E931" s="62"/>
      <c r="F931" s="62"/>
      <c r="G931" s="62"/>
      <c r="H931" s="62"/>
      <c r="I931" s="62"/>
      <c r="J931" s="62"/>
    </row>
    <row r="932" spans="1:10" ht="15.75" thickBot="1">
      <c r="A932" s="65"/>
      <c r="B932" s="68"/>
      <c r="C932" s="65"/>
      <c r="D932" s="65"/>
      <c r="E932" s="65"/>
      <c r="F932" s="65"/>
      <c r="G932" s="65"/>
      <c r="H932" s="65"/>
      <c r="I932" s="65"/>
      <c r="J932" s="65"/>
    </row>
    <row r="933" spans="1:10" ht="15.75" thickBot="1">
      <c r="A933" s="62"/>
      <c r="B933" s="67"/>
      <c r="C933" s="62"/>
      <c r="D933" s="62"/>
      <c r="E933" s="62"/>
      <c r="F933" s="62"/>
      <c r="G933" s="62"/>
      <c r="H933" s="62"/>
      <c r="I933" s="62"/>
      <c r="J933" s="62"/>
    </row>
    <row r="934" spans="1:10" ht="15.75" thickBot="1">
      <c r="A934" s="65"/>
      <c r="B934" s="68"/>
      <c r="C934" s="65"/>
      <c r="D934" s="65"/>
      <c r="E934" s="65"/>
      <c r="F934" s="65"/>
      <c r="G934" s="65"/>
      <c r="H934" s="65"/>
      <c r="I934" s="65"/>
      <c r="J934" s="65"/>
    </row>
    <row r="935" spans="1:10" ht="15.75" thickBot="1">
      <c r="A935" s="62"/>
      <c r="B935" s="67"/>
      <c r="C935" s="62"/>
      <c r="D935" s="62"/>
      <c r="E935" s="62"/>
      <c r="F935" s="62"/>
      <c r="G935" s="62"/>
      <c r="H935" s="62"/>
      <c r="I935" s="62"/>
      <c r="J935" s="62"/>
    </row>
    <row r="936" spans="1:10" ht="15.75" thickBot="1">
      <c r="A936" s="65"/>
      <c r="B936" s="68"/>
      <c r="C936" s="65"/>
      <c r="D936" s="65"/>
      <c r="E936" s="65"/>
      <c r="F936" s="65"/>
      <c r="G936" s="65"/>
      <c r="H936" s="65"/>
      <c r="I936" s="65"/>
      <c r="J936" s="65"/>
    </row>
    <row r="937" spans="1:10" ht="15.75" thickBot="1">
      <c r="A937" s="62"/>
      <c r="B937" s="67"/>
      <c r="C937" s="62"/>
      <c r="D937" s="62"/>
      <c r="E937" s="62"/>
      <c r="F937" s="62"/>
      <c r="G937" s="62"/>
      <c r="H937" s="62"/>
      <c r="I937" s="62"/>
      <c r="J937" s="62"/>
    </row>
    <row r="938" spans="1:10" ht="15.75" thickBot="1">
      <c r="A938" s="65"/>
      <c r="B938" s="68"/>
      <c r="C938" s="65"/>
      <c r="D938" s="65"/>
      <c r="E938" s="65"/>
      <c r="F938" s="65"/>
      <c r="G938" s="65"/>
      <c r="H938" s="65"/>
      <c r="I938" s="65"/>
      <c r="J938" s="65"/>
    </row>
    <row r="939" spans="1:10" ht="15.75" thickBot="1">
      <c r="A939" s="62"/>
      <c r="B939" s="67"/>
      <c r="C939" s="62"/>
      <c r="D939" s="62"/>
      <c r="E939" s="62"/>
      <c r="F939" s="62"/>
      <c r="G939" s="62"/>
      <c r="H939" s="62"/>
      <c r="I939" s="62"/>
      <c r="J939" s="62"/>
    </row>
    <row r="940" spans="1:10" ht="15.75" thickBot="1">
      <c r="A940" s="65"/>
      <c r="B940" s="68"/>
      <c r="C940" s="65"/>
      <c r="D940" s="65"/>
      <c r="E940" s="65"/>
      <c r="F940" s="65"/>
      <c r="G940" s="65"/>
      <c r="H940" s="65"/>
      <c r="I940" s="65"/>
      <c r="J940" s="65"/>
    </row>
    <row r="941" spans="1:10" ht="15.75" thickBot="1">
      <c r="A941" s="62"/>
      <c r="B941" s="67"/>
      <c r="C941" s="62"/>
      <c r="D941" s="62"/>
      <c r="E941" s="62"/>
      <c r="F941" s="62"/>
      <c r="G941" s="62"/>
      <c r="H941" s="62"/>
      <c r="I941" s="62"/>
      <c r="J941" s="62"/>
    </row>
    <row r="942" spans="1:10" ht="15.75" thickBot="1">
      <c r="A942" s="65"/>
      <c r="B942" s="68"/>
      <c r="C942" s="65"/>
      <c r="D942" s="65"/>
      <c r="E942" s="65"/>
      <c r="F942" s="65"/>
      <c r="G942" s="65"/>
      <c r="H942" s="65"/>
      <c r="I942" s="65"/>
      <c r="J942" s="65"/>
    </row>
    <row r="943" spans="1:10" ht="15.75" thickBot="1">
      <c r="A943" s="62"/>
      <c r="B943" s="67"/>
      <c r="C943" s="62"/>
      <c r="D943" s="62"/>
      <c r="E943" s="62"/>
      <c r="F943" s="62"/>
      <c r="G943" s="62"/>
      <c r="H943" s="62"/>
      <c r="I943" s="62"/>
      <c r="J943" s="62"/>
    </row>
    <row r="944" spans="1:10" ht="15.75" thickBot="1">
      <c r="A944" s="65"/>
      <c r="B944" s="68"/>
      <c r="C944" s="65"/>
      <c r="D944" s="65"/>
      <c r="E944" s="65"/>
      <c r="F944" s="65"/>
      <c r="G944" s="65"/>
      <c r="H944" s="65"/>
      <c r="I944" s="65"/>
      <c r="J944" s="65"/>
    </row>
    <row r="945" spans="1:10" ht="15.75" thickBot="1">
      <c r="A945" s="62"/>
      <c r="B945" s="67"/>
      <c r="C945" s="62"/>
      <c r="D945" s="62"/>
      <c r="E945" s="62"/>
      <c r="F945" s="62"/>
      <c r="G945" s="62"/>
      <c r="H945" s="62"/>
      <c r="I945" s="62"/>
      <c r="J945" s="62"/>
    </row>
    <row r="946" spans="1:10" ht="15.75" thickBot="1">
      <c r="A946" s="65"/>
      <c r="B946" s="68"/>
      <c r="C946" s="65"/>
      <c r="D946" s="65"/>
      <c r="E946" s="65"/>
      <c r="F946" s="65"/>
      <c r="G946" s="65"/>
      <c r="H946" s="65"/>
      <c r="I946" s="65"/>
      <c r="J946" s="65"/>
    </row>
    <row r="947" spans="1:10" ht="15.75" thickBot="1">
      <c r="A947" s="62"/>
      <c r="B947" s="67"/>
      <c r="C947" s="62"/>
      <c r="D947" s="62"/>
      <c r="E947" s="62"/>
      <c r="F947" s="62"/>
      <c r="G947" s="62"/>
      <c r="H947" s="62"/>
      <c r="I947" s="62"/>
      <c r="J947" s="62"/>
    </row>
    <row r="948" spans="1:10" ht="15.75" thickBot="1">
      <c r="A948" s="65"/>
      <c r="B948" s="68"/>
      <c r="C948" s="65"/>
      <c r="D948" s="65"/>
      <c r="E948" s="65"/>
      <c r="F948" s="65"/>
      <c r="G948" s="65"/>
      <c r="H948" s="65"/>
      <c r="I948" s="65"/>
      <c r="J948" s="65"/>
    </row>
    <row r="949" spans="1:10" ht="15.75" thickBot="1">
      <c r="A949" s="62"/>
      <c r="B949" s="67"/>
      <c r="C949" s="62"/>
      <c r="D949" s="62"/>
      <c r="E949" s="62"/>
      <c r="F949" s="62"/>
      <c r="G949" s="62"/>
      <c r="H949" s="62"/>
      <c r="I949" s="62"/>
      <c r="J949" s="62"/>
    </row>
    <row r="950" spans="1:10" ht="15.75" thickBot="1">
      <c r="A950" s="65"/>
      <c r="B950" s="68"/>
      <c r="C950" s="65"/>
      <c r="D950" s="65"/>
      <c r="E950" s="65"/>
      <c r="F950" s="65"/>
      <c r="G950" s="65"/>
      <c r="H950" s="65"/>
      <c r="I950" s="65"/>
      <c r="J950" s="65"/>
    </row>
    <row r="951" spans="1:10" ht="15.75" thickBot="1">
      <c r="A951" s="62"/>
      <c r="B951" s="67"/>
      <c r="C951" s="62"/>
      <c r="D951" s="62"/>
      <c r="E951" s="62"/>
      <c r="F951" s="62"/>
      <c r="G951" s="62"/>
      <c r="H951" s="62"/>
      <c r="I951" s="62"/>
      <c r="J951" s="62"/>
    </row>
    <row r="952" spans="1:10" ht="15.75" thickBot="1">
      <c r="A952" s="65"/>
      <c r="B952" s="68"/>
      <c r="C952" s="65"/>
      <c r="D952" s="65"/>
      <c r="E952" s="65"/>
      <c r="F952" s="65"/>
      <c r="G952" s="65"/>
      <c r="H952" s="65"/>
      <c r="I952" s="65"/>
      <c r="J952" s="65"/>
    </row>
    <row r="953" spans="1:10" ht="15.75" thickBot="1">
      <c r="A953" s="62"/>
      <c r="B953" s="67"/>
      <c r="C953" s="62"/>
      <c r="D953" s="62"/>
      <c r="E953" s="62"/>
      <c r="F953" s="62"/>
      <c r="G953" s="62"/>
      <c r="H953" s="62"/>
      <c r="I953" s="62"/>
      <c r="J953" s="62"/>
    </row>
    <row r="954" spans="1:10" ht="15.75" thickBot="1">
      <c r="A954" s="65"/>
      <c r="B954" s="68"/>
      <c r="C954" s="65"/>
      <c r="D954" s="65"/>
      <c r="E954" s="65"/>
      <c r="F954" s="65"/>
      <c r="G954" s="65"/>
      <c r="H954" s="65"/>
      <c r="I954" s="65"/>
      <c r="J954" s="65"/>
    </row>
    <row r="955" spans="1:10" ht="15.75" thickBot="1">
      <c r="A955" s="62"/>
      <c r="B955" s="67"/>
      <c r="C955" s="62"/>
      <c r="D955" s="62"/>
      <c r="E955" s="62"/>
      <c r="F955" s="62"/>
      <c r="G955" s="62"/>
      <c r="H955" s="62"/>
      <c r="I955" s="62"/>
      <c r="J955" s="62"/>
    </row>
    <row r="956" spans="1:10" ht="15.75" thickBot="1">
      <c r="A956" s="65"/>
      <c r="B956" s="68"/>
      <c r="C956" s="65"/>
      <c r="D956" s="65"/>
      <c r="E956" s="65"/>
      <c r="F956" s="65"/>
      <c r="G956" s="65"/>
      <c r="H956" s="65"/>
      <c r="I956" s="65"/>
      <c r="J956" s="65"/>
    </row>
    <row r="957" spans="1:10" ht="15.75" thickBot="1">
      <c r="A957" s="62"/>
      <c r="B957" s="67"/>
      <c r="C957" s="62"/>
      <c r="D957" s="62"/>
      <c r="E957" s="62"/>
      <c r="F957" s="62"/>
      <c r="G957" s="62"/>
      <c r="H957" s="62"/>
      <c r="I957" s="62"/>
      <c r="J957" s="62"/>
    </row>
    <row r="958" spans="1:10" ht="15.75" thickBot="1">
      <c r="A958" s="65"/>
      <c r="B958" s="68"/>
      <c r="C958" s="65"/>
      <c r="D958" s="65"/>
      <c r="E958" s="65"/>
      <c r="F958" s="65"/>
      <c r="G958" s="65"/>
      <c r="H958" s="65"/>
      <c r="I958" s="65"/>
      <c r="J958" s="65"/>
    </row>
    <row r="959" spans="1:10" ht="15.75" thickBot="1">
      <c r="A959" s="62"/>
      <c r="B959" s="67"/>
      <c r="C959" s="62"/>
      <c r="D959" s="62"/>
      <c r="E959" s="62"/>
      <c r="F959" s="62"/>
      <c r="G959" s="62"/>
      <c r="H959" s="62"/>
      <c r="I959" s="62"/>
      <c r="J959" s="62"/>
    </row>
    <row r="960" spans="1:10" ht="15.75" thickBot="1">
      <c r="A960" s="65"/>
      <c r="B960" s="68"/>
      <c r="C960" s="65"/>
      <c r="D960" s="65"/>
      <c r="E960" s="65"/>
      <c r="F960" s="65"/>
      <c r="G960" s="65"/>
      <c r="H960" s="65"/>
      <c r="I960" s="65"/>
      <c r="J960" s="65"/>
    </row>
    <row r="961" spans="1:10" ht="15.75" thickBot="1">
      <c r="A961" s="62"/>
      <c r="B961" s="67"/>
      <c r="C961" s="62"/>
      <c r="D961" s="62"/>
      <c r="E961" s="62"/>
      <c r="F961" s="62"/>
      <c r="G961" s="62"/>
      <c r="H961" s="62"/>
      <c r="I961" s="62"/>
      <c r="J961" s="62"/>
    </row>
    <row r="962" spans="1:10" ht="15.75" thickBot="1">
      <c r="A962" s="65"/>
      <c r="B962" s="68"/>
      <c r="C962" s="65"/>
      <c r="D962" s="65"/>
      <c r="E962" s="65"/>
      <c r="F962" s="65"/>
      <c r="G962" s="65"/>
      <c r="H962" s="65"/>
      <c r="I962" s="65"/>
      <c r="J962" s="65"/>
    </row>
    <row r="963" spans="1:10" ht="15.75" thickBot="1">
      <c r="A963" s="62"/>
      <c r="B963" s="67"/>
      <c r="C963" s="62"/>
      <c r="D963" s="62"/>
      <c r="E963" s="62"/>
      <c r="F963" s="62"/>
      <c r="G963" s="62"/>
      <c r="H963" s="62"/>
      <c r="I963" s="62"/>
      <c r="J963" s="62"/>
    </row>
    <row r="964" spans="1:10" ht="15.75" thickBot="1">
      <c r="A964" s="65"/>
      <c r="B964" s="68"/>
      <c r="C964" s="65"/>
      <c r="D964" s="65"/>
      <c r="E964" s="65"/>
      <c r="F964" s="65"/>
      <c r="G964" s="65"/>
      <c r="H964" s="65"/>
      <c r="I964" s="65"/>
      <c r="J964" s="65"/>
    </row>
    <row r="965" spans="1:10" ht="15.75" thickBot="1">
      <c r="A965" s="62"/>
      <c r="B965" s="67"/>
      <c r="C965" s="62"/>
      <c r="D965" s="62"/>
      <c r="E965" s="62"/>
      <c r="F965" s="62"/>
      <c r="G965" s="62"/>
      <c r="H965" s="62"/>
      <c r="I965" s="62"/>
      <c r="J965" s="62"/>
    </row>
    <row r="966" spans="1:10" ht="15.75" thickBot="1">
      <c r="A966" s="65"/>
      <c r="B966" s="68"/>
      <c r="C966" s="65"/>
      <c r="D966" s="65"/>
      <c r="E966" s="65"/>
      <c r="F966" s="65"/>
      <c r="G966" s="65"/>
      <c r="H966" s="65"/>
      <c r="I966" s="65"/>
      <c r="J966" s="65"/>
    </row>
    <row r="967" spans="1:10" ht="15.75" thickBot="1">
      <c r="A967" s="62"/>
      <c r="B967" s="67"/>
      <c r="C967" s="62"/>
      <c r="D967" s="62"/>
      <c r="E967" s="62"/>
      <c r="F967" s="62"/>
      <c r="G967" s="62"/>
      <c r="H967" s="62"/>
      <c r="I967" s="62"/>
      <c r="J967" s="62"/>
    </row>
    <row r="968" spans="1:10" ht="15.75" thickBot="1">
      <c r="A968" s="65"/>
      <c r="B968" s="68"/>
      <c r="C968" s="65"/>
      <c r="D968" s="65"/>
      <c r="E968" s="65"/>
      <c r="F968" s="65"/>
      <c r="G968" s="65"/>
      <c r="H968" s="65"/>
      <c r="I968" s="65"/>
      <c r="J968" s="65"/>
    </row>
    <row r="969" spans="1:10" ht="15.75" thickBot="1">
      <c r="A969" s="62"/>
      <c r="B969" s="67"/>
      <c r="C969" s="62"/>
      <c r="D969" s="62"/>
      <c r="E969" s="62"/>
      <c r="F969" s="62"/>
      <c r="G969" s="62"/>
      <c r="H969" s="62"/>
      <c r="I969" s="62"/>
      <c r="J969" s="62"/>
    </row>
    <row r="970" spans="1:10" ht="15.75" thickBot="1">
      <c r="A970" s="65"/>
      <c r="B970" s="68"/>
      <c r="C970" s="65"/>
      <c r="D970" s="65"/>
      <c r="E970" s="65"/>
      <c r="F970" s="65"/>
      <c r="G970" s="65"/>
      <c r="H970" s="65"/>
      <c r="I970" s="65"/>
      <c r="J970" s="65"/>
    </row>
    <row r="971" spans="1:10" ht="15.75" thickBot="1">
      <c r="A971" s="62"/>
      <c r="B971" s="67"/>
      <c r="C971" s="62"/>
      <c r="D971" s="62"/>
      <c r="E971" s="62"/>
      <c r="F971" s="62"/>
      <c r="G971" s="62"/>
      <c r="H971" s="62"/>
      <c r="I971" s="62"/>
      <c r="J971" s="62"/>
    </row>
    <row r="972" spans="1:10" ht="15.75" thickBot="1">
      <c r="A972" s="65"/>
      <c r="B972" s="68"/>
      <c r="C972" s="65"/>
      <c r="D972" s="65"/>
      <c r="E972" s="65"/>
      <c r="F972" s="65"/>
      <c r="G972" s="65"/>
      <c r="H972" s="65"/>
      <c r="I972" s="65"/>
      <c r="J972" s="65"/>
    </row>
    <row r="973" spans="1:10" ht="15.75" thickBot="1">
      <c r="A973" s="62"/>
      <c r="B973" s="67"/>
      <c r="C973" s="62"/>
      <c r="D973" s="62"/>
      <c r="E973" s="62"/>
      <c r="F973" s="62"/>
      <c r="G973" s="62"/>
      <c r="H973" s="62"/>
      <c r="I973" s="62"/>
      <c r="J973" s="62"/>
    </row>
    <row r="974" spans="1:10" ht="15.75" thickBot="1">
      <c r="A974" s="65"/>
      <c r="B974" s="68"/>
      <c r="C974" s="65"/>
      <c r="D974" s="65"/>
      <c r="E974" s="65"/>
      <c r="F974" s="65"/>
      <c r="G974" s="65"/>
      <c r="H974" s="65"/>
      <c r="I974" s="65"/>
      <c r="J974" s="65"/>
    </row>
    <row r="975" spans="1:10" ht="15.75" thickBot="1">
      <c r="A975" s="62"/>
      <c r="B975" s="67"/>
      <c r="C975" s="62"/>
      <c r="D975" s="62"/>
      <c r="E975" s="62"/>
      <c r="F975" s="62"/>
      <c r="G975" s="62"/>
      <c r="H975" s="62"/>
      <c r="I975" s="62"/>
      <c r="J975" s="62"/>
    </row>
    <row r="976" spans="1:10" ht="15.75" thickBot="1">
      <c r="A976" s="65"/>
      <c r="B976" s="68"/>
      <c r="C976" s="65"/>
      <c r="D976" s="65"/>
      <c r="E976" s="65"/>
      <c r="F976" s="65"/>
      <c r="G976" s="65"/>
      <c r="H976" s="65"/>
      <c r="I976" s="65"/>
      <c r="J976" s="65"/>
    </row>
    <row r="977" spans="1:10" ht="15.75" thickBot="1">
      <c r="A977" s="62"/>
      <c r="B977" s="67"/>
      <c r="C977" s="62"/>
      <c r="D977" s="62"/>
      <c r="E977" s="62"/>
      <c r="F977" s="62"/>
      <c r="G977" s="62"/>
      <c r="H977" s="62"/>
      <c r="I977" s="62"/>
      <c r="J977" s="62"/>
    </row>
    <row r="978" spans="1:10" ht="15.75" thickBot="1">
      <c r="A978" s="65"/>
      <c r="B978" s="68"/>
      <c r="C978" s="65"/>
      <c r="D978" s="65"/>
      <c r="E978" s="65"/>
      <c r="F978" s="65"/>
      <c r="G978" s="65"/>
      <c r="H978" s="65"/>
      <c r="I978" s="65"/>
      <c r="J978" s="65"/>
    </row>
    <row r="979" spans="1:10" ht="15.75" thickBot="1">
      <c r="A979" s="62"/>
      <c r="B979" s="67"/>
      <c r="C979" s="62"/>
      <c r="D979" s="62"/>
      <c r="E979" s="62"/>
      <c r="F979" s="62"/>
      <c r="G979" s="62"/>
      <c r="H979" s="62"/>
      <c r="I979" s="62"/>
      <c r="J979" s="62"/>
    </row>
    <row r="980" spans="1:10" ht="15.75" thickBot="1">
      <c r="A980" s="65"/>
      <c r="B980" s="68"/>
      <c r="C980" s="65"/>
      <c r="D980" s="65"/>
      <c r="E980" s="65"/>
      <c r="F980" s="65"/>
      <c r="G980" s="65"/>
      <c r="H980" s="65"/>
      <c r="I980" s="65"/>
      <c r="J980" s="65"/>
    </row>
    <row r="981" spans="1:10" ht="15.75" thickBot="1">
      <c r="A981" s="62"/>
      <c r="B981" s="67"/>
      <c r="C981" s="62"/>
      <c r="D981" s="62"/>
      <c r="E981" s="62"/>
      <c r="F981" s="62"/>
      <c r="G981" s="62"/>
      <c r="H981" s="62"/>
      <c r="I981" s="62"/>
      <c r="J981" s="62"/>
    </row>
    <row r="982" spans="1:10" ht="15.75" thickBot="1">
      <c r="A982" s="65"/>
      <c r="B982" s="68"/>
      <c r="C982" s="65"/>
      <c r="D982" s="65"/>
      <c r="E982" s="65"/>
      <c r="F982" s="65"/>
      <c r="G982" s="65"/>
      <c r="H982" s="65"/>
      <c r="I982" s="65"/>
      <c r="J982" s="65"/>
    </row>
    <row r="983" spans="1:10" ht="15.75" thickBot="1">
      <c r="A983" s="62"/>
      <c r="B983" s="67"/>
      <c r="C983" s="62"/>
      <c r="D983" s="62"/>
      <c r="E983" s="62"/>
      <c r="F983" s="62"/>
      <c r="G983" s="62"/>
      <c r="H983" s="62"/>
      <c r="I983" s="62"/>
      <c r="J983" s="62"/>
    </row>
    <row r="984" spans="1:10" ht="15.75" thickBot="1">
      <c r="A984" s="65"/>
      <c r="B984" s="68"/>
      <c r="C984" s="65"/>
      <c r="D984" s="65"/>
      <c r="E984" s="65"/>
      <c r="F984" s="65"/>
      <c r="G984" s="65"/>
      <c r="H984" s="65"/>
      <c r="I984" s="65"/>
      <c r="J984" s="65"/>
    </row>
    <row r="985" spans="1:10" ht="15.75" thickBot="1">
      <c r="A985" s="62"/>
      <c r="B985" s="67"/>
      <c r="C985" s="62"/>
      <c r="D985" s="62"/>
      <c r="E985" s="62"/>
      <c r="F985" s="62"/>
      <c r="G985" s="62"/>
      <c r="H985" s="62"/>
      <c r="I985" s="62"/>
      <c r="J985" s="62"/>
    </row>
    <row r="986" spans="1:10" ht="15.75" thickBot="1">
      <c r="A986" s="65"/>
      <c r="B986" s="68"/>
      <c r="C986" s="65"/>
      <c r="D986" s="65"/>
      <c r="E986" s="65"/>
      <c r="F986" s="65"/>
      <c r="G986" s="65"/>
      <c r="H986" s="65"/>
      <c r="I986" s="65"/>
      <c r="J986" s="65"/>
    </row>
    <row r="987" spans="1:10" ht="15.75" thickBot="1">
      <c r="A987" s="62"/>
      <c r="B987" s="67"/>
      <c r="C987" s="62"/>
      <c r="D987" s="62"/>
      <c r="E987" s="62"/>
      <c r="F987" s="62"/>
      <c r="G987" s="62"/>
      <c r="H987" s="62"/>
      <c r="I987" s="62"/>
      <c r="J987" s="62"/>
    </row>
    <row r="988" spans="1:10" ht="15.75" thickBot="1">
      <c r="A988" s="65"/>
      <c r="B988" s="68"/>
      <c r="C988" s="65"/>
      <c r="D988" s="65"/>
      <c r="E988" s="65"/>
      <c r="F988" s="65"/>
      <c r="G988" s="65"/>
      <c r="H988" s="65"/>
      <c r="I988" s="65"/>
      <c r="J988" s="65"/>
    </row>
    <row r="989" spans="1:10" ht="15.75" thickBot="1">
      <c r="A989" s="62"/>
      <c r="B989" s="67"/>
      <c r="C989" s="62"/>
      <c r="D989" s="62"/>
      <c r="E989" s="62"/>
      <c r="F989" s="62"/>
      <c r="G989" s="62"/>
      <c r="H989" s="62"/>
      <c r="I989" s="62"/>
      <c r="J989" s="62"/>
    </row>
    <row r="990" spans="1:10" ht="15.75" thickBot="1">
      <c r="A990" s="65"/>
      <c r="B990" s="68"/>
      <c r="C990" s="65"/>
      <c r="D990" s="65"/>
      <c r="E990" s="65"/>
      <c r="F990" s="65"/>
      <c r="G990" s="65"/>
      <c r="H990" s="65"/>
      <c r="I990" s="65"/>
      <c r="J990" s="65"/>
    </row>
    <row r="991" spans="1:10" ht="15.75" thickBot="1">
      <c r="A991" s="62"/>
      <c r="B991" s="67"/>
      <c r="C991" s="62"/>
      <c r="D991" s="62"/>
      <c r="E991" s="62"/>
      <c r="F991" s="62"/>
      <c r="G991" s="62"/>
      <c r="H991" s="62"/>
      <c r="I991" s="62"/>
      <c r="J991" s="62"/>
    </row>
    <row r="992" spans="1:10" ht="15.75" thickBot="1">
      <c r="A992" s="65"/>
      <c r="B992" s="68"/>
      <c r="C992" s="65"/>
      <c r="D992" s="65"/>
      <c r="E992" s="65"/>
      <c r="F992" s="65"/>
      <c r="G992" s="65"/>
      <c r="H992" s="65"/>
      <c r="I992" s="65"/>
      <c r="J992" s="65"/>
    </row>
    <row r="993" spans="1:10" ht="15.75" thickBot="1">
      <c r="A993" s="62"/>
      <c r="B993" s="67"/>
      <c r="C993" s="62"/>
      <c r="D993" s="62"/>
      <c r="E993" s="62"/>
      <c r="F993" s="62"/>
      <c r="G993" s="62"/>
      <c r="H993" s="62"/>
      <c r="I993" s="62"/>
      <c r="J993" s="62"/>
    </row>
    <row r="994" spans="1:10" ht="15.75" thickBot="1">
      <c r="A994" s="65"/>
      <c r="B994" s="68"/>
      <c r="C994" s="65"/>
      <c r="D994" s="65"/>
      <c r="E994" s="65"/>
      <c r="F994" s="65"/>
      <c r="G994" s="65"/>
      <c r="H994" s="65"/>
      <c r="I994" s="65"/>
      <c r="J994" s="65"/>
    </row>
    <row r="995" spans="1:10" ht="15.75" thickBot="1">
      <c r="A995" s="62"/>
      <c r="B995" s="67"/>
      <c r="C995" s="62"/>
      <c r="D995" s="62"/>
      <c r="E995" s="62"/>
      <c r="F995" s="62"/>
      <c r="G995" s="62"/>
      <c r="H995" s="62"/>
      <c r="I995" s="62"/>
      <c r="J995" s="62"/>
    </row>
    <row r="996" spans="1:10" ht="15.75" thickBot="1">
      <c r="A996" s="65"/>
      <c r="B996" s="68"/>
      <c r="C996" s="65"/>
      <c r="D996" s="65"/>
      <c r="E996" s="65"/>
      <c r="F996" s="65"/>
      <c r="G996" s="65"/>
      <c r="H996" s="65"/>
      <c r="I996" s="65"/>
      <c r="J996" s="65"/>
    </row>
    <row r="997" spans="1:10" ht="15.75" thickBot="1">
      <c r="A997" s="62"/>
      <c r="B997" s="67"/>
      <c r="C997" s="62"/>
      <c r="D997" s="62"/>
      <c r="E997" s="62"/>
      <c r="F997" s="62"/>
      <c r="G997" s="62"/>
      <c r="H997" s="62"/>
      <c r="I997" s="62"/>
      <c r="J997" s="62"/>
    </row>
    <row r="998" spans="1:10" ht="15.75" thickBot="1">
      <c r="A998" s="65"/>
      <c r="B998" s="68"/>
      <c r="C998" s="65"/>
      <c r="D998" s="65"/>
      <c r="E998" s="65"/>
      <c r="F998" s="65"/>
      <c r="G998" s="65"/>
      <c r="H998" s="65"/>
      <c r="I998" s="65"/>
      <c r="J998" s="65"/>
    </row>
    <row r="999" spans="1:10" ht="15.75" thickBot="1">
      <c r="A999" s="62"/>
      <c r="B999" s="67"/>
      <c r="C999" s="62"/>
      <c r="D999" s="62"/>
      <c r="E999" s="62"/>
      <c r="F999" s="62"/>
      <c r="G999" s="62"/>
      <c r="H999" s="62"/>
      <c r="I999" s="62"/>
      <c r="J999" s="62"/>
    </row>
    <row r="1000" spans="1:10" ht="15.75" thickBot="1">
      <c r="A1000" s="65"/>
      <c r="B1000" s="68"/>
      <c r="C1000" s="65"/>
      <c r="D1000" s="65"/>
      <c r="E1000" s="65"/>
      <c r="F1000" s="65"/>
      <c r="G1000" s="65"/>
      <c r="H1000" s="65"/>
      <c r="I1000" s="65"/>
      <c r="J1000" s="65"/>
    </row>
    <row r="1001" spans="1:10" ht="15.75" thickBot="1">
      <c r="A1001" s="62"/>
      <c r="B1001" s="67"/>
      <c r="C1001" s="62"/>
      <c r="D1001" s="62"/>
      <c r="E1001" s="62"/>
      <c r="F1001" s="62"/>
      <c r="G1001" s="62"/>
      <c r="H1001" s="62"/>
      <c r="I1001" s="62"/>
      <c r="J1001" s="62"/>
    </row>
    <row r="1002" spans="1:10" ht="15.75" thickBot="1">
      <c r="A1002" s="65"/>
      <c r="B1002" s="68"/>
      <c r="C1002" s="65"/>
      <c r="D1002" s="65"/>
      <c r="E1002" s="65"/>
      <c r="F1002" s="65"/>
      <c r="G1002" s="65"/>
      <c r="H1002" s="65"/>
      <c r="I1002" s="65"/>
      <c r="J1002" s="65"/>
    </row>
  </sheetData>
  <sheetProtection algorithmName="SHA-512" hashValue="4H9aNwyxtPDKyH7q6LrI0wKzS1LxvnmwwAr/mOw6uqAnUarT9PJsrXuGytyIzOzNnJQTZ0wtviZK7VYKEDzP7A==" saltValue="gr5wwN2JvAfm7SCnKCd+Qw==" spinCount="100000" sheet="1" objects="1" scenarios="1"/>
  <autoFilter ref="A2:I2">
    <sortState ref="A3:I499">
      <sortCondition ref="B2"/>
    </sortState>
  </autoFilter>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NOTA</vt:lpstr>
      <vt:lpstr>Cobertura</vt:lpstr>
      <vt:lpstr>Planilhão indicadores pactuação</vt:lpstr>
      <vt:lpstr>Previne_</vt:lpstr>
      <vt:lpstr>PIAPS</vt:lpstr>
      <vt:lpstr>PIM</vt:lpstr>
      <vt:lpstr>eAPP</vt:lpstr>
      <vt:lpstr>equidades</vt:lpstr>
      <vt:lpstr>RBC</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Barbieri Ballejo Canto</dc:creator>
  <cp:lastModifiedBy>ses02705731008</cp:lastModifiedBy>
  <cp:revision/>
  <dcterms:created xsi:type="dcterms:W3CDTF">2023-07-03T17:58:25Z</dcterms:created>
  <dcterms:modified xsi:type="dcterms:W3CDTF">2023-09-27T17:53:13Z</dcterms:modified>
</cp:coreProperties>
</file>